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4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tension\Iowa Land Value Survey\Iowa Survey Results 2021\Report_2021\"/>
    </mc:Choice>
  </mc:AlternateContent>
  <bookViews>
    <workbookView xWindow="0" yWindow="0" windowWidth="16305" windowHeight="9645"/>
  </bookViews>
  <sheets>
    <sheet name="Cropland-Iowa" sheetId="1" r:id="rId1"/>
    <sheet name="Cropland-District" sheetId="2" r:id="rId2"/>
    <sheet name="Pastureland" sheetId="3" r:id="rId3"/>
    <sheet name="Timberland" sheetId="4" r:id="rId4"/>
    <sheet name="Original Data" sheetId="5" r:id="rId5"/>
  </sheets>
  <definedNames>
    <definedName name="Report_2003">'Original Data'!$A$341</definedName>
    <definedName name="Report_2004">'Original Data'!$A$323</definedName>
    <definedName name="Report_2005">'Original Data'!$A$306</definedName>
    <definedName name="Report_2006">'Original Data'!$A$288</definedName>
    <definedName name="Report_2007">'Original Data'!$A$270</definedName>
    <definedName name="Report_2008">'Original Data'!$A$253</definedName>
    <definedName name="Report_2009">'Original Data'!$A$235</definedName>
    <definedName name="Report_2010">'Original Data'!$A$218</definedName>
    <definedName name="Report_2011">'Original Data'!$A$200</definedName>
    <definedName name="Report_2012">'Original Data'!$A$182</definedName>
    <definedName name="Report_2013">'Original Data'!$A$165</definedName>
    <definedName name="Report_2014">'Original Data'!$A$147</definedName>
    <definedName name="Report_2015">'Original Data'!$A$129</definedName>
    <definedName name="Spring_2003_Report">'Original Data'!$A$327</definedName>
    <definedName name="Spring_2004_Report">'Original Data'!$A$309</definedName>
    <definedName name="Spring_2005_Report">'Original Data'!$A$292</definedName>
    <definedName name="Spring_2006_Report">'Original Data'!$A$274</definedName>
    <definedName name="Spring_2007_Report">'Original Data'!$A$256</definedName>
    <definedName name="Spring_2008_Report">'Original Data'!$A$239</definedName>
    <definedName name="Spring_2009_Report">'Original Data'!$A$221</definedName>
    <definedName name="Spring_2010_Report">'Original Data'!$A$204</definedName>
    <definedName name="Spring_2011_Report">'Original Data'!$A$186</definedName>
    <definedName name="Spring_2012_Report">'Original Data'!$A$168</definedName>
    <definedName name="Spring_2013_Report">'Original Data'!$A$151</definedName>
    <definedName name="Spring_2014_Report">'Original Data'!$A$133</definedName>
    <definedName name="Spring_2015_Report">'Original Data'!$A$115</definedName>
    <definedName name="Spring_2016_Report">'Original Data'!$A$98</definedName>
    <definedName name="Spring_2017_Report">'Original Data'!$A$81</definedName>
    <definedName name="Spring_2018_Report">'Original Data'!$A$64</definedName>
    <definedName name="Spring_2019_Report">'Original Data'!$A$47</definedName>
    <definedName name="Spring_2020_Report">'Original Data'!$A$30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4" l="1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R18" i="4"/>
  <c r="C18" i="4"/>
  <c r="R17" i="4"/>
  <c r="C17" i="4"/>
  <c r="R16" i="4"/>
  <c r="C16" i="4"/>
  <c r="R15" i="4"/>
  <c r="C15" i="4"/>
  <c r="R14" i="4"/>
  <c r="C14" i="4"/>
  <c r="R13" i="4"/>
  <c r="C13" i="4"/>
  <c r="R18" i="3"/>
  <c r="R17" i="3"/>
  <c r="R16" i="3"/>
  <c r="R15" i="3"/>
  <c r="R14" i="3"/>
  <c r="R13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L17" i="1"/>
  <c r="L16" i="1"/>
  <c r="L15" i="1"/>
  <c r="L14" i="1"/>
  <c r="L13" i="1"/>
  <c r="L12" i="1"/>
  <c r="BC37" i="2"/>
  <c r="AW37" i="2"/>
  <c r="AQ37" i="2"/>
  <c r="AK37" i="2"/>
  <c r="AE37" i="2"/>
  <c r="Y37" i="2"/>
  <c r="S37" i="2"/>
  <c r="M37" i="2"/>
  <c r="G37" i="2"/>
  <c r="BC36" i="2"/>
  <c r="AW36" i="2"/>
  <c r="AQ36" i="2"/>
  <c r="AK36" i="2"/>
  <c r="AE36" i="2"/>
  <c r="Y36" i="2"/>
  <c r="S36" i="2"/>
  <c r="M36" i="2"/>
  <c r="G36" i="2"/>
  <c r="BC35" i="2"/>
  <c r="AW35" i="2"/>
  <c r="AQ35" i="2"/>
  <c r="AK35" i="2"/>
  <c r="AE35" i="2"/>
  <c r="Y35" i="2"/>
  <c r="S35" i="2"/>
  <c r="M35" i="2"/>
  <c r="G35" i="2"/>
  <c r="BC34" i="2"/>
  <c r="AW34" i="2"/>
  <c r="AQ34" i="2"/>
  <c r="AK34" i="2"/>
  <c r="AE34" i="2"/>
  <c r="Y34" i="2"/>
  <c r="S34" i="2"/>
  <c r="M34" i="2"/>
  <c r="G34" i="2"/>
  <c r="BC33" i="2"/>
  <c r="AW33" i="2"/>
  <c r="AQ33" i="2"/>
  <c r="AK33" i="2"/>
  <c r="AE33" i="2"/>
  <c r="Y33" i="2"/>
  <c r="S33" i="2"/>
  <c r="M33" i="2"/>
  <c r="G33" i="2"/>
  <c r="BC32" i="2"/>
  <c r="AW32" i="2"/>
  <c r="AQ32" i="2"/>
  <c r="AK32" i="2"/>
  <c r="AE32" i="2"/>
  <c r="Y32" i="2"/>
  <c r="S32" i="2"/>
  <c r="M32" i="2"/>
  <c r="G32" i="2"/>
  <c r="BC31" i="2"/>
  <c r="AW31" i="2"/>
  <c r="AQ31" i="2"/>
  <c r="AK31" i="2"/>
  <c r="AE31" i="2"/>
  <c r="Y31" i="2"/>
  <c r="S31" i="2"/>
  <c r="M31" i="2"/>
  <c r="G31" i="2"/>
  <c r="BC30" i="2"/>
  <c r="AW30" i="2"/>
  <c r="AQ30" i="2"/>
  <c r="AK30" i="2"/>
  <c r="AE30" i="2"/>
  <c r="Y30" i="2"/>
  <c r="S30" i="2"/>
  <c r="M30" i="2"/>
  <c r="G30" i="2"/>
  <c r="BC29" i="2"/>
  <c r="AW29" i="2"/>
  <c r="AQ29" i="2"/>
  <c r="AK29" i="2"/>
  <c r="AE29" i="2"/>
  <c r="Y29" i="2"/>
  <c r="S29" i="2"/>
  <c r="M29" i="2"/>
  <c r="G29" i="2"/>
  <c r="BC28" i="2"/>
  <c r="AW28" i="2"/>
  <c r="AQ28" i="2"/>
  <c r="AK28" i="2"/>
  <c r="AE28" i="2"/>
  <c r="Y28" i="2"/>
  <c r="S28" i="2"/>
  <c r="M28" i="2"/>
  <c r="G28" i="2"/>
  <c r="BC27" i="2"/>
  <c r="AW27" i="2"/>
  <c r="AQ27" i="2"/>
  <c r="AK27" i="2"/>
  <c r="AE27" i="2"/>
  <c r="Y27" i="2"/>
  <c r="S27" i="2"/>
  <c r="M27" i="2"/>
  <c r="G27" i="2"/>
  <c r="BC26" i="2"/>
  <c r="AW26" i="2"/>
  <c r="AQ26" i="2"/>
  <c r="AK26" i="2"/>
  <c r="AE26" i="2"/>
  <c r="Y26" i="2"/>
  <c r="S26" i="2"/>
  <c r="M26" i="2"/>
  <c r="G26" i="2"/>
  <c r="BC25" i="2"/>
  <c r="AW25" i="2"/>
  <c r="AQ25" i="2"/>
  <c r="AK25" i="2"/>
  <c r="AE25" i="2"/>
  <c r="Y25" i="2"/>
  <c r="S25" i="2"/>
  <c r="M25" i="2"/>
  <c r="G25" i="2"/>
  <c r="BC24" i="2"/>
  <c r="AW24" i="2"/>
  <c r="AQ24" i="2"/>
  <c r="AK24" i="2"/>
  <c r="AE24" i="2"/>
  <c r="Y24" i="2"/>
  <c r="S24" i="2"/>
  <c r="M24" i="2"/>
  <c r="G24" i="2"/>
  <c r="BC23" i="2"/>
  <c r="AW23" i="2"/>
  <c r="AQ23" i="2"/>
  <c r="AK23" i="2"/>
  <c r="AE23" i="2"/>
  <c r="Y23" i="2"/>
  <c r="S23" i="2"/>
  <c r="M23" i="2"/>
  <c r="G23" i="2"/>
  <c r="BC22" i="2"/>
  <c r="AW22" i="2"/>
  <c r="AQ22" i="2"/>
  <c r="AK22" i="2"/>
  <c r="AE22" i="2"/>
  <c r="Y22" i="2"/>
  <c r="S22" i="2"/>
  <c r="M22" i="2"/>
  <c r="G22" i="2"/>
  <c r="BC21" i="2"/>
  <c r="AW21" i="2"/>
  <c r="AQ21" i="2"/>
  <c r="AK21" i="2"/>
  <c r="AE21" i="2"/>
  <c r="Y21" i="2"/>
  <c r="S21" i="2"/>
  <c r="M21" i="2"/>
  <c r="G21" i="2"/>
  <c r="BC20" i="2"/>
  <c r="AW20" i="2"/>
  <c r="AQ20" i="2"/>
  <c r="AK20" i="2"/>
  <c r="AE20" i="2"/>
  <c r="Y20" i="2"/>
  <c r="S20" i="2"/>
  <c r="M20" i="2"/>
  <c r="G20" i="2"/>
  <c r="BC19" i="2"/>
  <c r="AW19" i="2"/>
  <c r="AQ19" i="2"/>
  <c r="AK19" i="2"/>
  <c r="AE19" i="2"/>
  <c r="Y19" i="2"/>
  <c r="S19" i="2"/>
  <c r="M19" i="2"/>
  <c r="G19" i="2"/>
  <c r="BC18" i="2"/>
  <c r="AW18" i="2"/>
  <c r="AQ18" i="2"/>
  <c r="AK18" i="2"/>
  <c r="AE18" i="2"/>
  <c r="Y18" i="2"/>
  <c r="S18" i="2"/>
  <c r="M18" i="2"/>
  <c r="G18" i="2"/>
  <c r="BC17" i="2"/>
  <c r="AW17" i="2"/>
  <c r="AQ17" i="2"/>
  <c r="AK17" i="2"/>
  <c r="AE17" i="2"/>
  <c r="Y17" i="2"/>
  <c r="S17" i="2"/>
  <c r="M17" i="2"/>
  <c r="G17" i="2"/>
  <c r="BC16" i="2"/>
  <c r="AW16" i="2"/>
  <c r="AQ16" i="2"/>
  <c r="AK16" i="2"/>
  <c r="AE16" i="2"/>
  <c r="Y16" i="2"/>
  <c r="S16" i="2"/>
  <c r="M16" i="2"/>
  <c r="G16" i="2"/>
  <c r="BC15" i="2"/>
  <c r="AW15" i="2"/>
  <c r="AQ15" i="2"/>
  <c r="AK15" i="2"/>
  <c r="AE15" i="2"/>
  <c r="Y15" i="2"/>
  <c r="S15" i="2"/>
  <c r="M15" i="2"/>
  <c r="G15" i="2"/>
  <c r="BC14" i="2"/>
  <c r="AW14" i="2"/>
  <c r="AQ14" i="2"/>
  <c r="AK14" i="2"/>
  <c r="AE14" i="2"/>
  <c r="Y14" i="2"/>
  <c r="S14" i="2"/>
  <c r="M14" i="2"/>
  <c r="G14" i="2"/>
  <c r="BC13" i="2"/>
  <c r="AW13" i="2"/>
  <c r="AQ13" i="2"/>
  <c r="AK13" i="2"/>
  <c r="AE13" i="2"/>
  <c r="Y13" i="2"/>
  <c r="S13" i="2"/>
  <c r="M13" i="2"/>
  <c r="G13" i="2"/>
  <c r="D19" i="1" l="1"/>
  <c r="D18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13" i="1" l="1"/>
  <c r="D14" i="1"/>
  <c r="D15" i="1"/>
  <c r="D16" i="1"/>
  <c r="D17" i="1"/>
  <c r="D12" i="1"/>
  <c r="C30" i="1" l="1"/>
  <c r="C31" i="1"/>
  <c r="C32" i="1"/>
  <c r="C33" i="1"/>
  <c r="C34" i="1"/>
  <c r="C35" i="1"/>
  <c r="C36" i="1"/>
  <c r="C37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<sst xmlns="http://schemas.openxmlformats.org/spreadsheetml/2006/main" count="2508" uniqueCount="304">
  <si>
    <t>Iowa State University Center for Agriculture and Rural Development</t>
  </si>
  <si>
    <t>Iowa State University Extension and Outreach</t>
  </si>
  <si>
    <t>Year</t>
  </si>
  <si>
    <t>Iowa Farmland Value Portal</t>
  </si>
  <si>
    <t>http://card.iastate.edu/farmland</t>
  </si>
  <si>
    <t>Compiled by Dr. Wendong Zhang, Assistant Professor of Economics and Extension Economist, Iowa State University (wdzhang@iastate.edu)</t>
  </si>
  <si>
    <t>Month</t>
  </si>
  <si>
    <t>March</t>
  </si>
  <si>
    <t>Realtors Land Institute (RLI) Iowa Chapter #2 Land Trends and Value Survey http://www.rlifarmandranch.com/news_trends.aspx Released twice a year in March and September</t>
  </si>
  <si>
    <t>Time</t>
  </si>
  <si>
    <t>Northwest</t>
  </si>
  <si>
    <t>North Central</t>
  </si>
  <si>
    <t>Northeast</t>
  </si>
  <si>
    <t>West Central</t>
  </si>
  <si>
    <t>Central</t>
  </si>
  <si>
    <t>East Central</t>
  </si>
  <si>
    <t>Southwest</t>
  </si>
  <si>
    <t>South Central</t>
  </si>
  <si>
    <t>Southeast</t>
  </si>
  <si>
    <t>Ag Decision Maker</t>
  </si>
  <si>
    <t>https://www.extension.iastate.edu/agdm/wdvalues.html</t>
  </si>
  <si>
    <t>CARD Agricultural Policy Review</t>
  </si>
  <si>
    <t>http://www.card.iastate.edu/ag_policy_review/</t>
  </si>
  <si>
    <t>High</t>
  </si>
  <si>
    <t>Medium</t>
  </si>
  <si>
    <t xml:space="preserve"> Low</t>
  </si>
  <si>
    <t>Notes</t>
  </si>
  <si>
    <t>* Farmland Value Estimates are Based on Iowa State University Iowa Land Value Survey.</t>
  </si>
  <si>
    <t>Data Sources</t>
  </si>
  <si>
    <r>
      <rPr>
        <b/>
        <sz val="14"/>
        <rFont val="Times New Roman"/>
        <family val="1"/>
      </rPr>
      <t>Land Classification By Potential Corn Production</t>
    </r>
  </si>
  <si>
    <t>% change in tillable cropland values in the past 6 months</t>
  </si>
  <si>
    <r>
      <rPr>
        <b/>
        <sz val="10"/>
        <rFont val="Times New Roman"/>
        <family val="1"/>
      </rPr>
      <t>High Quality Crop Land</t>
    </r>
  </si>
  <si>
    <r>
      <rPr>
        <b/>
        <sz val="10"/>
        <rFont val="Times New Roman"/>
        <family val="1"/>
      </rPr>
      <t>Timber Per Acre</t>
    </r>
  </si>
  <si>
    <r>
      <rPr>
        <b/>
        <sz val="10"/>
        <rFont val="Times New Roman"/>
        <family val="1"/>
      </rPr>
      <t>September</t>
    </r>
  </si>
  <si>
    <r>
      <rPr>
        <b/>
        <sz val="10"/>
        <rFont val="Times New Roman"/>
        <family val="1"/>
      </rPr>
      <t>March</t>
    </r>
  </si>
  <si>
    <t>Spring 2015 Report</t>
  </si>
  <si>
    <t>Medium Quality Crop Land</t>
  </si>
  <si>
    <t>Low Quality Crop Land</t>
  </si>
  <si>
    <t>Non-tillable Pastureland Per Acre</t>
  </si>
  <si>
    <r>
      <rPr>
        <sz val="11"/>
        <color rgb="FFFF0000"/>
        <rFont val="Times New Roman"/>
        <family val="1"/>
      </rPr>
      <t>-7.5%</t>
    </r>
  </si>
  <si>
    <r>
      <rPr>
        <sz val="11"/>
        <color rgb="FFFF0000"/>
        <rFont val="Times New Roman"/>
        <family val="1"/>
      </rPr>
      <t>-8.4%</t>
    </r>
  </si>
  <si>
    <r>
      <rPr>
        <sz val="11"/>
        <color rgb="FFFF0000"/>
        <rFont val="Times New Roman"/>
        <family val="1"/>
      </rPr>
      <t>-8.1%</t>
    </r>
  </si>
  <si>
    <r>
      <rPr>
        <sz val="11"/>
        <color rgb="FFFF0000"/>
        <rFont val="Times New Roman"/>
        <family val="1"/>
      </rPr>
      <t>-7.6%</t>
    </r>
  </si>
  <si>
    <r>
      <rPr>
        <sz val="11"/>
        <color rgb="FFFF0000"/>
        <rFont val="Times New Roman"/>
        <family val="1"/>
      </rPr>
      <t>-4.6%</t>
    </r>
  </si>
  <si>
    <r>
      <rPr>
        <sz val="11"/>
        <color rgb="FFFF0000"/>
        <rFont val="Times New Roman"/>
        <family val="1"/>
      </rPr>
      <t>-8.8%</t>
    </r>
  </si>
  <si>
    <t>State</t>
  </si>
  <si>
    <t>Fall 2015 Report</t>
  </si>
  <si>
    <t>Spring 2014 Report</t>
  </si>
  <si>
    <t>Fall 2014 Report</t>
  </si>
  <si>
    <t>Fall 2013 Report</t>
  </si>
  <si>
    <t>Spring 2013 Report</t>
  </si>
  <si>
    <t>Spring 2012 Report</t>
  </si>
  <si>
    <t>Fall 2012 Report</t>
  </si>
  <si>
    <t>Spring 2011 Report</t>
  </si>
  <si>
    <t>Fall 2011 Report</t>
  </si>
  <si>
    <t>Spring 2010 Report</t>
  </si>
  <si>
    <t>Fall 2010 Report</t>
  </si>
  <si>
    <t>Spring 2009 Report</t>
  </si>
  <si>
    <t>Fall 2009 Report</t>
  </si>
  <si>
    <t>Spring 2008 Report</t>
  </si>
  <si>
    <t>Fall 2008 Report</t>
  </si>
  <si>
    <t>Spring 2007 Report</t>
  </si>
  <si>
    <t>Fall 2007 Report</t>
  </si>
  <si>
    <t>Spring 2006 Report</t>
  </si>
  <si>
    <t>Fall 2006 Report</t>
  </si>
  <si>
    <t>Spring 2005 Report</t>
  </si>
  <si>
    <t>Fall 2005 Report</t>
  </si>
  <si>
    <t>Spring 2004 Report</t>
  </si>
  <si>
    <t>Fall 2004 Report</t>
  </si>
  <si>
    <t>Spring 2003 Report</t>
  </si>
  <si>
    <t>Fall 2003 Report</t>
  </si>
  <si>
    <t>State Average</t>
  </si>
  <si>
    <t>High Quality</t>
  </si>
  <si>
    <t>Medium Quality</t>
  </si>
  <si>
    <t>Low Quality</t>
  </si>
  <si>
    <t>This file could also be found through Ag Decision Maker file C2-75 https://www.extension.iastate.edu/agdm/wholefarm/html/c2-75.html</t>
  </si>
  <si>
    <t>Iowa Farmland Value Survey by Realtors Land Institute</t>
  </si>
  <si>
    <t>See Reports in</t>
  </si>
  <si>
    <t>12.9%</t>
  </si>
  <si>
    <t>13.1%</t>
  </si>
  <si>
    <t>15.4%</t>
  </si>
  <si>
    <t>17.0%</t>
  </si>
  <si>
    <t>14.9%</t>
  </si>
  <si>
    <t>11.9%</t>
  </si>
  <si>
    <t>8.5%</t>
  </si>
  <si>
    <t>9.3%</t>
  </si>
  <si>
    <t>12.0%</t>
  </si>
  <si>
    <t>15.9%</t>
  </si>
  <si>
    <t>19.9%</t>
  </si>
  <si>
    <t>17.4%</t>
  </si>
  <si>
    <t>2HO</t>
  </si>
  <si>
    <t>19.3%</t>
  </si>
  <si>
    <t>18.3%</t>
  </si>
  <si>
    <t>19.4%</t>
  </si>
  <si>
    <t>21.1%</t>
  </si>
  <si>
    <t>20.3%</t>
  </si>
  <si>
    <t>26.0%</t>
  </si>
  <si>
    <t>19.7%</t>
  </si>
  <si>
    <t>5.6%</t>
  </si>
  <si>
    <t>6.4%</t>
  </si>
  <si>
    <t>7.0%</t>
  </si>
  <si>
    <t>8.3%</t>
  </si>
  <si>
    <t>10.3%</t>
  </si>
  <si>
    <t>5.0%</t>
  </si>
  <si>
    <t>10.8%</t>
  </si>
  <si>
    <t>7.9%</t>
  </si>
  <si>
    <t>7.7%</t>
  </si>
  <si>
    <t>10.5%</t>
  </si>
  <si>
    <t>9.4%</t>
  </si>
  <si>
    <t>12.6%</t>
  </si>
  <si>
    <t>9.0%</t>
  </si>
  <si>
    <t>11.6%</t>
  </si>
  <si>
    <t>11.0%</t>
  </si>
  <si>
    <t>9.1%</t>
  </si>
  <si>
    <t>11.1%</t>
  </si>
  <si>
    <t>10.4%</t>
  </si>
  <si>
    <t>9.2%</t>
  </si>
  <si>
    <t>9.9%</t>
  </si>
  <si>
    <t>7.6%</t>
  </si>
  <si>
    <t>6.7%</t>
  </si>
  <si>
    <r>
      <rPr>
        <sz val="11"/>
        <color rgb="FFFF0000"/>
        <rFont val="Times New Roman"/>
        <family val="1"/>
      </rPr>
      <t>-11.0%</t>
    </r>
  </si>
  <si>
    <r>
      <rPr>
        <sz val="11"/>
        <color rgb="FFFF0000"/>
        <rFont val="Times New Roman"/>
        <family val="1"/>
      </rPr>
      <t>-6.8%</t>
    </r>
  </si>
  <si>
    <r>
      <rPr>
        <sz val="11"/>
        <color rgb="FFFF0000"/>
        <rFont val="Times New Roman"/>
        <family val="1"/>
      </rPr>
      <t>-5.6%</t>
    </r>
  </si>
  <si>
    <t>1.1%</t>
  </si>
  <si>
    <t>1.7%</t>
  </si>
  <si>
    <t>-0.7%</t>
  </si>
  <si>
    <t>0.8%</t>
  </si>
  <si>
    <t>2.0%</t>
  </si>
  <si>
    <t>2.8%</t>
  </si>
  <si>
    <t>-0.5%</t>
  </si>
  <si>
    <t>1.2%</t>
  </si>
  <si>
    <t>-1.8%</t>
  </si>
  <si>
    <t>-4.5%</t>
  </si>
  <si>
    <t>-6.5%</t>
  </si>
  <si>
    <t>-5.4%</t>
  </si>
  <si>
    <t>0.2%</t>
  </si>
  <si>
    <t>3.1%</t>
  </si>
  <si>
    <t>-6.3%</t>
  </si>
  <si>
    <t>-4.9%</t>
  </si>
  <si>
    <t>-3.4%</t>
  </si>
  <si>
    <t>-6.6%</t>
  </si>
  <si>
    <t>-4.6%</t>
  </si>
  <si>
    <t>-7.2%</t>
  </si>
  <si>
    <t>-7.1%</t>
  </si>
  <si>
    <t>-4.0%</t>
  </si>
  <si>
    <t>-3.5%</t>
  </si>
  <si>
    <t>-8.4%</t>
  </si>
  <si>
    <t>-2.1%</t>
  </si>
  <si>
    <t>-4.3%</t>
  </si>
  <si>
    <t>-3.7%</t>
  </si>
  <si>
    <t>-3.2%</t>
  </si>
  <si>
    <t>-4.1%</t>
  </si>
  <si>
    <t>-2.5%</t>
  </si>
  <si>
    <t>-3.9%</t>
  </si>
  <si>
    <t>-1.9%</t>
  </si>
  <si>
    <t>+ 4.5  %</t>
  </si>
  <si>
    <t>+ 5.1  %</t>
  </si>
  <si>
    <t>+ 4.1 %</t>
  </si>
  <si>
    <t>+ 6.1 %</t>
  </si>
  <si>
    <t>+ 4    %</t>
  </si>
  <si>
    <t>+ 3.6 %</t>
  </si>
  <si>
    <t>+ 3.4 %</t>
  </si>
  <si>
    <t>+ 7.1 %</t>
  </si>
  <si>
    <t>+   6 %</t>
  </si>
  <si>
    <t>+4.9%</t>
  </si>
  <si>
    <t>+ 3.9%</t>
  </si>
  <si>
    <t>+ 2.5%</t>
  </si>
  <si>
    <t>+ 2.8 %</t>
  </si>
  <si>
    <t>+ 4.6 %</t>
  </si>
  <si>
    <t>+ 4.4 %</t>
  </si>
  <si>
    <t>+ 5.1 %</t>
  </si>
  <si>
    <t>+ 2.7 %</t>
  </si>
  <si>
    <t>+ 3.1 %</t>
  </si>
  <si>
    <t>+3.5%</t>
  </si>
  <si>
    <t>+6.3%</t>
  </si>
  <si>
    <t>+5.8%</t>
  </si>
  <si>
    <t>+5.6 %</t>
  </si>
  <si>
    <t>+5.8 %</t>
  </si>
  <si>
    <t>+7.2 %</t>
  </si>
  <si>
    <t>+7.7 %</t>
  </si>
  <si>
    <t>+10.9 %</t>
  </si>
  <si>
    <t>+6.4 %</t>
  </si>
  <si>
    <t>+7.</t>
  </si>
  <si>
    <t>+  6.6 %</t>
  </si>
  <si>
    <t>+  7.5 %</t>
  </si>
  <si>
    <t>+   8.5 %</t>
  </si>
  <si>
    <t>+  6.8 %</t>
  </si>
  <si>
    <t>+ 8.5 %</t>
  </si>
  <si>
    <t>+  9.9 %</t>
  </si>
  <si>
    <t>+ 2.3 %</t>
  </si>
  <si>
    <t>+ 9.6 %</t>
  </si>
  <si>
    <t>+7.4%</t>
  </si>
  <si>
    <t>+ 5.8 %</t>
  </si>
  <si>
    <t>+  5.2 %</t>
  </si>
  <si>
    <t>+  5.3 %</t>
  </si>
  <si>
    <t>+  6.5 %</t>
  </si>
  <si>
    <t>+ 8   %</t>
  </si>
  <si>
    <t>+  7.7 %</t>
  </si>
  <si>
    <t>+ 7.5 %</t>
  </si>
  <si>
    <t>+ 8.1 %</t>
  </si>
  <si>
    <t>+6.5%</t>
  </si>
  <si>
    <t>+ 4.0   %</t>
  </si>
  <si>
    <t>+ 5.6  %</t>
  </si>
  <si>
    <t>+ 4.3 %</t>
  </si>
  <si>
    <t>+ 4.2  %</t>
  </si>
  <si>
    <t>+ 9.8  %</t>
  </si>
  <si>
    <t>+ 3.8 %</t>
  </si>
  <si>
    <t>+ 6.5 %</t>
  </si>
  <si>
    <t>+ 6.5  %</t>
  </si>
  <si>
    <t>+5.5%</t>
  </si>
  <si>
    <t>+ 3 %</t>
  </si>
  <si>
    <t>+ 1.2 %</t>
  </si>
  <si>
    <t>+ 2.2 %</t>
  </si>
  <si>
    <t>+ 2.5 %</t>
  </si>
  <si>
    <t>+  .9%</t>
  </si>
  <si>
    <t>+2.4%</t>
  </si>
  <si>
    <t>+ 4   %</t>
  </si>
  <si>
    <t>+ 3.2 %</t>
  </si>
  <si>
    <t>+ 1.8 %</t>
  </si>
  <si>
    <t>+ 3   %</t>
  </si>
  <si>
    <t>+  2.9 %</t>
  </si>
  <si>
    <t>+ 13.1 %</t>
  </si>
  <si>
    <t>+ 12.1 %</t>
  </si>
  <si>
    <t>+ 20 %</t>
  </si>
  <si>
    <t>+ 18 %</t>
  </si>
  <si>
    <t>+ 12.1%</t>
  </si>
  <si>
    <t>+   4.9%</t>
  </si>
  <si>
    <t>+ 16.2 %</t>
  </si>
  <si>
    <t>+ 15.4 %</t>
  </si>
  <si>
    <t>+ 10.5 %</t>
  </si>
  <si>
    <t>+13.6%</t>
  </si>
  <si>
    <t>+4.4%</t>
  </si>
  <si>
    <t>+1.3%</t>
  </si>
  <si>
    <t>+3.7%</t>
  </si>
  <si>
    <t>+0.8%</t>
  </si>
  <si>
    <t>+3.9%</t>
  </si>
  <si>
    <t>+3.8%</t>
  </si>
  <si>
    <t>+2.5%</t>
  </si>
  <si>
    <t>+2.8%</t>
  </si>
  <si>
    <t>+    5.4 %</t>
  </si>
  <si>
    <t>+    5.8 %</t>
  </si>
  <si>
    <t>+    8.2 %</t>
  </si>
  <si>
    <t>+    3.7 %</t>
  </si>
  <si>
    <t>+    9.8 %</t>
  </si>
  <si>
    <t>+    2.4 %</t>
  </si>
  <si>
    <t>+    3.2 %</t>
  </si>
  <si>
    <t>+    4.4 %</t>
  </si>
  <si>
    <t>+       8 %</t>
  </si>
  <si>
    <t>+  5.70 %</t>
  </si>
  <si>
    <t>September</t>
  </si>
  <si>
    <t>Average</t>
  </si>
  <si>
    <t>Survey conducted by Mr. Kyle Hansen, ALC Adcanced, Hertz Reak Estate Services (KyleH@hertz.ag)</t>
  </si>
  <si>
    <t>Spring 2016 Report</t>
  </si>
  <si>
    <t>-5.9%</t>
  </si>
  <si>
    <t>-2.4%</t>
  </si>
  <si>
    <t>-4.7%</t>
  </si>
  <si>
    <t>-6.2%</t>
  </si>
  <si>
    <t>-5.0%</t>
  </si>
  <si>
    <t>Nominal State Average Value per Acre of Iowa Cropland</t>
  </si>
  <si>
    <t>Nominal Farmland Values by Crop Reporting District and Quality of Land</t>
  </si>
  <si>
    <t>Nominal Iowa Pastureland Value per acre by Crop Reporting District</t>
  </si>
  <si>
    <t>Inflation-adjusted Iowa Pastureland Value per acre by Crop Reporting District</t>
  </si>
  <si>
    <t>Fall 2016 Report</t>
  </si>
  <si>
    <t>-3.0%</t>
  </si>
  <si>
    <t>-3.1%</t>
  </si>
  <si>
    <t>-5.8%</t>
  </si>
  <si>
    <t>Spring 2017 Report</t>
  </si>
  <si>
    <t>2.7%</t>
  </si>
  <si>
    <t>2.6%</t>
  </si>
  <si>
    <t>3.2%</t>
  </si>
  <si>
    <t>2.3%</t>
  </si>
  <si>
    <t>1.3%</t>
  </si>
  <si>
    <t>-2.0%</t>
  </si>
  <si>
    <t>0.9%</t>
  </si>
  <si>
    <t>Fall 2017 Report</t>
  </si>
  <si>
    <t>3.4%</t>
  </si>
  <si>
    <t>3.6%</t>
  </si>
  <si>
    <t>1.9%</t>
  </si>
  <si>
    <t>Spring 2018 Report</t>
  </si>
  <si>
    <t>2.9%</t>
  </si>
  <si>
    <t>4.3%</t>
  </si>
  <si>
    <t>4.0%</t>
  </si>
  <si>
    <t>3.7%</t>
  </si>
  <si>
    <t>2.1%</t>
  </si>
  <si>
    <t>1.6%</t>
  </si>
  <si>
    <t>3.3%</t>
  </si>
  <si>
    <t>Fall 2018 Report</t>
  </si>
  <si>
    <t>-2.3%</t>
  </si>
  <si>
    <t>0.0%</t>
  </si>
  <si>
    <t>0.7%</t>
  </si>
  <si>
    <t>-0.6%</t>
  </si>
  <si>
    <t>-0.2%</t>
  </si>
  <si>
    <t>-2.6%</t>
  </si>
  <si>
    <t>-1.7%</t>
  </si>
  <si>
    <t>Inflation-adjusted Farmland Values by Crop Reporting District and Quality of Land (2015 dollars)</t>
  </si>
  <si>
    <t>Spring 2019 Report</t>
  </si>
  <si>
    <t>Fall 2019 Report</t>
  </si>
  <si>
    <t>Inflation-adjusted State Average Value per Acre of Iowa Cropland (2015 dollars)</t>
  </si>
  <si>
    <t>Spring 2020 Report</t>
  </si>
  <si>
    <t>Fall 2020 Report</t>
  </si>
  <si>
    <t>Survey conducted by Mr. Matt Vegter and Elliott Siefert, Hertz Reak Estate Services since 2020</t>
  </si>
  <si>
    <t>Spring 2021 Report</t>
  </si>
  <si>
    <t>Fall 2021 Report</t>
  </si>
  <si>
    <t>Compiled by Dr. Wendong Zhang, Associate Professor of Economics and Extension Economist, Iowa State University (wdzhang@iastate.edu)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</si>
</sst>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164" formatCode="0.0"/>
    <numFmt numFmtId="165" formatCode="#,##0;#,##0"/>
    <numFmt numFmtId="166" formatCode="0.00_ ;[Red]\-0.00\ "/>
    <numFmt numFmtId="167" formatCode="0.0%"/>
    <numFmt numFmtId="168" formatCode="0_ ;[Red]\-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i/>
      <sz val="9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B05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90">
    <xf numFmtId="0" fontId="0" fillId="0" borderId="0" xfId="0"/>
    <xf numFmtId="0" fontId="3" fillId="3" borderId="1" xfId="2" applyFont="1" applyFill="1" applyBorder="1"/>
    <xf numFmtId="0" fontId="4" fillId="3" borderId="1" xfId="2" applyFont="1" applyFill="1" applyBorder="1"/>
    <xf numFmtId="0" fontId="5" fillId="3" borderId="2" xfId="2" applyFont="1" applyFill="1" applyBorder="1"/>
    <xf numFmtId="0" fontId="6" fillId="3" borderId="2" xfId="2" applyFont="1" applyFill="1" applyBorder="1"/>
    <xf numFmtId="0" fontId="6" fillId="3" borderId="0" xfId="2" applyFont="1" applyFill="1" applyBorder="1"/>
    <xf numFmtId="0" fontId="7" fillId="5" borderId="3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0" xfId="0" applyNumberFormat="1" applyAlignment="1">
      <alignment horizontal="center"/>
    </xf>
    <xf numFmtId="9" fontId="1" fillId="0" borderId="0" xfId="1" applyFont="1"/>
    <xf numFmtId="0" fontId="0" fillId="0" borderId="4" xfId="0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5" xfId="0" applyNumberFormat="1" applyBorder="1" applyAlignment="1">
      <alignment horizontal="center"/>
    </xf>
    <xf numFmtId="0" fontId="9" fillId="0" borderId="0" xfId="0" applyFont="1"/>
    <xf numFmtId="1" fontId="0" fillId="6" borderId="6" xfId="0" applyNumberFormat="1" applyFill="1" applyBorder="1" applyAlignment="1">
      <alignment horizontal="center"/>
    </xf>
    <xf numFmtId="0" fontId="6" fillId="3" borderId="9" xfId="2" applyFont="1" applyFill="1" applyBorder="1"/>
    <xf numFmtId="0" fontId="5" fillId="3" borderId="0" xfId="2" applyFont="1" applyFill="1" applyBorder="1"/>
    <xf numFmtId="0" fontId="10" fillId="3" borderId="0" xfId="3" applyFill="1" applyBorder="1"/>
    <xf numFmtId="0" fontId="11" fillId="0" borderId="0" xfId="0" applyFont="1"/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4" borderId="7" xfId="2" applyFont="1" applyFill="1" applyBorder="1" applyAlignment="1"/>
    <xf numFmtId="0" fontId="3" fillId="4" borderId="8" xfId="2" applyFont="1" applyFill="1" applyBorder="1" applyAlignment="1"/>
    <xf numFmtId="164" fontId="4" fillId="3" borderId="1" xfId="2" applyNumberFormat="1" applyFont="1" applyFill="1" applyBorder="1"/>
    <xf numFmtId="164" fontId="6" fillId="3" borderId="2" xfId="2" applyNumberFormat="1" applyFont="1" applyFill="1" applyBorder="1"/>
    <xf numFmtId="164" fontId="6" fillId="3" borderId="0" xfId="2" applyNumberFormat="1" applyFont="1" applyFill="1" applyBorder="1"/>
    <xf numFmtId="0" fontId="13" fillId="3" borderId="2" xfId="2" applyFont="1" applyFill="1" applyBorder="1"/>
    <xf numFmtId="0" fontId="13" fillId="3" borderId="0" xfId="2" applyFont="1" applyFill="1" applyBorder="1"/>
    <xf numFmtId="0" fontId="14" fillId="4" borderId="0" xfId="2" applyFont="1" applyFill="1" applyBorder="1"/>
    <xf numFmtId="0" fontId="6" fillId="4" borderId="0" xfId="2" applyFont="1" applyFill="1" applyAlignment="1">
      <alignment horizontal="center"/>
    </xf>
    <xf numFmtId="0" fontId="15" fillId="4" borderId="0" xfId="2" applyFont="1" applyFill="1" applyAlignment="1">
      <alignment horizontal="center"/>
    </xf>
    <xf numFmtId="0" fontId="15" fillId="4" borderId="4" xfId="2" applyFont="1" applyFill="1" applyBorder="1" applyAlignment="1">
      <alignment horizontal="center"/>
    </xf>
    <xf numFmtId="0" fontId="15" fillId="4" borderId="5" xfId="2" applyFont="1" applyFill="1" applyBorder="1" applyAlignment="1">
      <alignment horizontal="center"/>
    </xf>
    <xf numFmtId="0" fontId="15" fillId="4" borderId="14" xfId="2" applyFont="1" applyFill="1" applyBorder="1" applyAlignment="1">
      <alignment horizontal="right"/>
    </xf>
    <xf numFmtId="0" fontId="16" fillId="0" borderId="3" xfId="0" applyFont="1" applyBorder="1"/>
    <xf numFmtId="0" fontId="16" fillId="0" borderId="0" xfId="0" applyFont="1"/>
    <xf numFmtId="0" fontId="17" fillId="0" borderId="0" xfId="0" applyFont="1"/>
    <xf numFmtId="0" fontId="16" fillId="0" borderId="4" xfId="0" applyFont="1" applyBorder="1"/>
    <xf numFmtId="0" fontId="16" fillId="0" borderId="10" xfId="0" applyFont="1" applyBorder="1"/>
    <xf numFmtId="1" fontId="0" fillId="0" borderId="0" xfId="0" applyNumberFormat="1" applyFont="1"/>
    <xf numFmtId="1" fontId="16" fillId="0" borderId="4" xfId="0" applyNumberFormat="1" applyFont="1" applyBorder="1"/>
    <xf numFmtId="1" fontId="16" fillId="0" borderId="0" xfId="0" applyNumberFormat="1" applyFont="1"/>
    <xf numFmtId="1" fontId="16" fillId="0" borderId="3" xfId="0" applyNumberFormat="1" applyFont="1" applyBorder="1"/>
    <xf numFmtId="0" fontId="0" fillId="0" borderId="0" xfId="0" applyAlignment="1">
      <alignment horizontal="right"/>
    </xf>
    <xf numFmtId="0" fontId="18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left" vertical="center" wrapText="1"/>
    </xf>
    <xf numFmtId="0" fontId="7" fillId="7" borderId="0" xfId="2" applyFont="1" applyFill="1" applyBorder="1" applyAlignment="1">
      <alignment horizontal="center" wrapText="1"/>
    </xf>
    <xf numFmtId="0" fontId="7" fillId="7" borderId="0" xfId="2" applyFont="1" applyFill="1" applyBorder="1" applyAlignment="1">
      <alignment horizontal="center"/>
    </xf>
    <xf numFmtId="165" fontId="21" fillId="6" borderId="0" xfId="0" applyNumberFormat="1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left" vertical="center" wrapText="1"/>
    </xf>
    <xf numFmtId="165" fontId="24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3" fillId="3" borderId="0" xfId="2" applyFont="1" applyFill="1" applyBorder="1"/>
    <xf numFmtId="0" fontId="20" fillId="7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6" fillId="0" borderId="0" xfId="0" applyFont="1"/>
    <xf numFmtId="0" fontId="12" fillId="0" borderId="0" xfId="0" applyFont="1" applyAlignment="1">
      <alignment horizontal="right"/>
    </xf>
    <xf numFmtId="0" fontId="27" fillId="3" borderId="0" xfId="3" applyFont="1" applyFill="1" applyBorder="1" applyAlignment="1">
      <alignment horizontal="center" vertical="center"/>
    </xf>
    <xf numFmtId="165" fontId="21" fillId="7" borderId="5" xfId="0" applyNumberFormat="1" applyFont="1" applyFill="1" applyBorder="1" applyAlignment="1">
      <alignment horizontal="left" vertical="top" wrapText="1"/>
    </xf>
    <xf numFmtId="166" fontId="4" fillId="3" borderId="1" xfId="2" applyNumberFormat="1" applyFont="1" applyFill="1" applyBorder="1"/>
    <xf numFmtId="166" fontId="6" fillId="3" borderId="2" xfId="2" applyNumberFormat="1" applyFont="1" applyFill="1" applyBorder="1"/>
    <xf numFmtId="166" fontId="6" fillId="3" borderId="0" xfId="2" applyNumberFormat="1" applyFont="1" applyFill="1" applyBorder="1"/>
    <xf numFmtId="166" fontId="22" fillId="0" borderId="0" xfId="0" applyNumberFormat="1" applyFont="1" applyFill="1" applyBorder="1" applyAlignment="1">
      <alignment horizontal="left" vertical="center" wrapText="1"/>
    </xf>
    <xf numFmtId="166" fontId="22" fillId="6" borderId="0" xfId="0" applyNumberFormat="1" applyFont="1" applyFill="1" applyBorder="1" applyAlignment="1">
      <alignment horizontal="left" vertical="center" wrapText="1"/>
    </xf>
    <xf numFmtId="166" fontId="22" fillId="7" borderId="5" xfId="0" applyNumberFormat="1" applyFont="1" applyFill="1" applyBorder="1" applyAlignment="1">
      <alignment horizontal="left" vertical="top" wrapText="1"/>
    </xf>
    <xf numFmtId="166" fontId="25" fillId="0" borderId="0" xfId="0" applyNumberFormat="1" applyFont="1" applyFill="1" applyBorder="1" applyAlignment="1">
      <alignment horizontal="left" vertical="top" wrapText="1"/>
    </xf>
    <xf numFmtId="166" fontId="0" fillId="0" borderId="0" xfId="0" applyNumberFormat="1" applyAlignment="1">
      <alignment horizontal="right"/>
    </xf>
    <xf numFmtId="166" fontId="23" fillId="0" borderId="0" xfId="0" applyNumberFormat="1" applyFont="1" applyFill="1" applyBorder="1" applyAlignment="1">
      <alignment horizontal="left" vertical="center" wrapText="1"/>
    </xf>
    <xf numFmtId="166" fontId="23" fillId="6" borderId="0" xfId="0" applyNumberFormat="1" applyFont="1" applyFill="1" applyBorder="1" applyAlignment="1">
      <alignment horizontal="left" vertical="center" wrapText="1"/>
    </xf>
    <xf numFmtId="166" fontId="23" fillId="7" borderId="5" xfId="0" applyNumberFormat="1" applyFont="1" applyFill="1" applyBorder="1" applyAlignment="1">
      <alignment horizontal="left" vertical="top" wrapText="1"/>
    </xf>
    <xf numFmtId="166" fontId="12" fillId="0" borderId="0" xfId="0" applyNumberFormat="1" applyFont="1"/>
    <xf numFmtId="166" fontId="0" fillId="0" borderId="0" xfId="0" applyNumberFormat="1"/>
    <xf numFmtId="167" fontId="22" fillId="0" borderId="0" xfId="1" applyNumberFormat="1" applyFont="1" applyFill="1" applyBorder="1" applyAlignment="1">
      <alignment horizontal="left" vertical="center" wrapText="1"/>
    </xf>
    <xf numFmtId="167" fontId="22" fillId="6" borderId="0" xfId="1" applyNumberFormat="1" applyFont="1" applyFill="1" applyBorder="1" applyAlignment="1">
      <alignment horizontal="left" vertical="center" wrapText="1"/>
    </xf>
    <xf numFmtId="167" fontId="22" fillId="7" borderId="5" xfId="1" applyNumberFormat="1" applyFont="1" applyFill="1" applyBorder="1" applyAlignment="1">
      <alignment horizontal="left" vertical="top" wrapText="1"/>
    </xf>
    <xf numFmtId="167" fontId="23" fillId="0" borderId="0" xfId="1" applyNumberFormat="1" applyFont="1" applyFill="1" applyBorder="1" applyAlignment="1">
      <alignment horizontal="left" vertical="center" wrapText="1"/>
    </xf>
    <xf numFmtId="167" fontId="23" fillId="6" borderId="0" xfId="1" applyNumberFormat="1" applyFont="1" applyFill="1" applyBorder="1" applyAlignment="1">
      <alignment horizontal="left" vertical="center" wrapText="1"/>
    </xf>
    <xf numFmtId="167" fontId="23" fillId="7" borderId="5" xfId="1" applyNumberFormat="1" applyFont="1" applyFill="1" applyBorder="1" applyAlignment="1">
      <alignment horizontal="left" vertical="top" wrapText="1"/>
    </xf>
    <xf numFmtId="168" fontId="6" fillId="3" borderId="0" xfId="2" applyNumberFormat="1" applyFont="1" applyFill="1" applyBorder="1"/>
    <xf numFmtId="168" fontId="27" fillId="3" borderId="0" xfId="3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left" vertical="top" wrapText="1"/>
    </xf>
    <xf numFmtId="166" fontId="22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Border="1" applyAlignment="1">
      <alignment horizontal="center"/>
    </xf>
    <xf numFmtId="0" fontId="16" fillId="0" borderId="0" xfId="0" applyFont="1" applyBorder="1"/>
    <xf numFmtId="0" fontId="16" fillId="0" borderId="5" xfId="0" applyFont="1" applyBorder="1"/>
    <xf numFmtId="0" fontId="16" fillId="0" borderId="13" xfId="0" applyFont="1" applyBorder="1"/>
    <xf numFmtId="1" fontId="16" fillId="0" borderId="5" xfId="0" applyNumberFormat="1" applyFont="1" applyBorder="1"/>
    <xf numFmtId="0" fontId="28" fillId="0" borderId="3" xfId="0" applyFont="1" applyBorder="1"/>
    <xf numFmtId="1" fontId="28" fillId="0" borderId="0" xfId="0" applyNumberFormat="1" applyFont="1" applyBorder="1"/>
    <xf numFmtId="0" fontId="28" fillId="0" borderId="4" xfId="0" applyFont="1" applyBorder="1"/>
    <xf numFmtId="1" fontId="28" fillId="0" borderId="3" xfId="0" applyNumberFormat="1" applyFont="1" applyBorder="1"/>
    <xf numFmtId="1" fontId="28" fillId="0" borderId="0" xfId="0" applyNumberFormat="1" applyFont="1"/>
    <xf numFmtId="0" fontId="28" fillId="0" borderId="0" xfId="0" applyFont="1"/>
    <xf numFmtId="0" fontId="20" fillId="7" borderId="0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/>
    </xf>
    <xf numFmtId="1" fontId="16" fillId="0" borderId="0" xfId="0" applyNumberFormat="1" applyFont="1" applyBorder="1"/>
    <xf numFmtId="1" fontId="16" fillId="0" borderId="12" xfId="0" applyNumberFormat="1" applyFont="1" applyBorder="1"/>
    <xf numFmtId="1" fontId="16" fillId="0" borderId="13" xfId="4" applyNumberFormat="1" applyFont="1" applyBorder="1"/>
    <xf numFmtId="1" fontId="28" fillId="0" borderId="0" xfId="4" applyNumberFormat="1" applyFont="1" applyBorder="1"/>
    <xf numFmtId="0" fontId="7" fillId="5" borderId="0" xfId="2" applyFont="1" applyFill="1" applyBorder="1" applyAlignment="1">
      <alignment horizontal="center"/>
    </xf>
    <xf numFmtId="0" fontId="7" fillId="7" borderId="0" xfId="2" applyFont="1" applyFill="1" applyBorder="1" applyAlignment="1">
      <alignment horizontal="center" wrapText="1"/>
    </xf>
    <xf numFmtId="0" fontId="7" fillId="5" borderId="0" xfId="2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8" fillId="0" borderId="5" xfId="0" applyFont="1" applyBorder="1"/>
    <xf numFmtId="166" fontId="23" fillId="0" borderId="0" xfId="0" quotePrefix="1" applyNumberFormat="1" applyFont="1" applyFill="1" applyBorder="1" applyAlignment="1">
      <alignment horizontal="left" vertical="center" wrapText="1"/>
    </xf>
    <xf numFmtId="166" fontId="23" fillId="6" borderId="0" xfId="0" quotePrefix="1" applyNumberFormat="1" applyFont="1" applyFill="1" applyBorder="1" applyAlignment="1">
      <alignment horizontal="left" vertical="center" wrapText="1"/>
    </xf>
    <xf numFmtId="166" fontId="23" fillId="7" borderId="5" xfId="0" quotePrefix="1" applyNumberFormat="1" applyFont="1" applyFill="1" applyBorder="1" applyAlignment="1">
      <alignment horizontal="left" vertical="top" wrapText="1"/>
    </xf>
    <xf numFmtId="0" fontId="0" fillId="0" borderId="5" xfId="0" applyNumberFormat="1" applyBorder="1" applyAlignment="1">
      <alignment horizontal="center"/>
    </xf>
    <xf numFmtId="165" fontId="29" fillId="0" borderId="0" xfId="0" applyNumberFormat="1" applyFont="1" applyFill="1" applyBorder="1" applyAlignment="1">
      <alignment horizontal="left" vertical="center" wrapText="1"/>
    </xf>
    <xf numFmtId="165" fontId="29" fillId="6" borderId="0" xfId="0" applyNumberFormat="1" applyFont="1" applyFill="1" applyBorder="1" applyAlignment="1">
      <alignment horizontal="left" vertical="center" wrapText="1"/>
    </xf>
    <xf numFmtId="165" fontId="29" fillId="7" borderId="5" xfId="0" applyNumberFormat="1" applyFont="1" applyFill="1" applyBorder="1" applyAlignment="1">
      <alignment horizontal="left" vertical="top" wrapText="1"/>
    </xf>
    <xf numFmtId="1" fontId="0" fillId="0" borderId="6" xfId="0" applyNumberFormat="1" applyFill="1" applyBorder="1" applyAlignment="1">
      <alignment horizontal="center"/>
    </xf>
    <xf numFmtId="0" fontId="28" fillId="0" borderId="0" xfId="0" applyFont="1" applyBorder="1"/>
    <xf numFmtId="1" fontId="28" fillId="0" borderId="4" xfId="0" applyNumberFormat="1" applyFont="1" applyFill="1" applyBorder="1"/>
    <xf numFmtId="0" fontId="16" fillId="0" borderId="5" xfId="0" applyFont="1" applyFill="1" applyBorder="1"/>
    <xf numFmtId="1" fontId="16" fillId="0" borderId="6" xfId="0" applyNumberFormat="1" applyFont="1" applyFill="1" applyBorder="1"/>
    <xf numFmtId="1" fontId="28" fillId="0" borderId="5" xfId="0" applyNumberFormat="1" applyFont="1" applyFill="1" applyBorder="1"/>
    <xf numFmtId="0" fontId="28" fillId="0" borderId="5" xfId="0" applyFont="1" applyFill="1" applyBorder="1"/>
    <xf numFmtId="1" fontId="0" fillId="6" borderId="13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7" fillId="7" borderId="0" xfId="2" applyFont="1" applyFill="1" applyBorder="1" applyAlignment="1">
      <alignment horizontal="center" wrapText="1"/>
    </xf>
    <xf numFmtId="0" fontId="7" fillId="5" borderId="0" xfId="2" applyFon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1" fontId="16" fillId="6" borderId="6" xfId="0" applyNumberFormat="1" applyFont="1" applyFill="1" applyBorder="1"/>
    <xf numFmtId="0" fontId="16" fillId="0" borderId="6" xfId="0" applyFont="1" applyBorder="1"/>
    <xf numFmtId="1" fontId="16" fillId="0" borderId="11" xfId="0" applyNumberFormat="1" applyFont="1" applyFill="1" applyBorder="1"/>
    <xf numFmtId="0" fontId="7" fillId="5" borderId="0" xfId="2" applyFont="1" applyFill="1" applyBorder="1" applyAlignment="1">
      <alignment horizontal="center"/>
    </xf>
    <xf numFmtId="0" fontId="7" fillId="7" borderId="0" xfId="2" applyFont="1" applyFill="1" applyBorder="1" applyAlignment="1">
      <alignment horizontal="center" wrapText="1"/>
    </xf>
    <xf numFmtId="167" fontId="1" fillId="0" borderId="0" xfId="1" applyNumberFormat="1" applyFont="1"/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2" fillId="0" borderId="0" xfId="0" applyFont="1" applyFill="1" applyBorder="1" applyAlignment="1">
      <alignment wrapText="1"/>
    </xf>
    <xf numFmtId="166" fontId="30" fillId="0" borderId="0" xfId="0" quotePrefix="1" applyNumberFormat="1" applyFont="1" applyFill="1" applyBorder="1" applyAlignment="1">
      <alignment horizontal="center" vertical="center" wrapText="1"/>
    </xf>
    <xf numFmtId="166" fontId="30" fillId="6" borderId="0" xfId="0" quotePrefix="1" applyNumberFormat="1" applyFont="1" applyFill="1" applyBorder="1" applyAlignment="1">
      <alignment horizontal="center" vertical="center" wrapText="1"/>
    </xf>
    <xf numFmtId="166" fontId="23" fillId="0" borderId="0" xfId="0" quotePrefix="1" applyNumberFormat="1" applyFont="1" applyFill="1" applyBorder="1" applyAlignment="1">
      <alignment horizontal="center" vertical="center" wrapText="1"/>
    </xf>
    <xf numFmtId="166" fontId="23" fillId="6" borderId="0" xfId="0" quotePrefix="1" applyNumberFormat="1" applyFont="1" applyFill="1" applyBorder="1" applyAlignment="1">
      <alignment horizontal="center" vertical="center" wrapText="1"/>
    </xf>
    <xf numFmtId="166" fontId="30" fillId="7" borderId="5" xfId="0" quotePrefix="1" applyNumberFormat="1" applyFont="1" applyFill="1" applyBorder="1" applyAlignment="1">
      <alignment horizontal="center" vertical="top" wrapText="1"/>
    </xf>
    <xf numFmtId="1" fontId="16" fillId="6" borderId="11" xfId="0" applyNumberFormat="1" applyFont="1" applyFill="1" applyBorder="1"/>
    <xf numFmtId="0" fontId="7" fillId="5" borderId="0" xfId="2" applyFont="1" applyFill="1" applyBorder="1" applyAlignment="1">
      <alignment horizontal="center"/>
    </xf>
    <xf numFmtId="0" fontId="7" fillId="7" borderId="0" xfId="2" applyFont="1" applyFill="1" applyBorder="1" applyAlignment="1">
      <alignment horizontal="center" wrapText="1"/>
    </xf>
    <xf numFmtId="0" fontId="7" fillId="5" borderId="16" xfId="2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1" fontId="16" fillId="6" borderId="10" xfId="0" applyNumberFormat="1" applyFont="1" applyFill="1" applyBorder="1"/>
    <xf numFmtId="0" fontId="7" fillId="5" borderId="0" xfId="2" applyFont="1" applyFill="1" applyBorder="1" applyAlignment="1">
      <alignment horizontal="center"/>
    </xf>
    <xf numFmtId="0" fontId="7" fillId="7" borderId="0" xfId="2" applyFont="1" applyFill="1" applyBorder="1" applyAlignment="1">
      <alignment horizontal="center" wrapText="1"/>
    </xf>
    <xf numFmtId="0" fontId="27" fillId="3" borderId="0" xfId="3" applyFont="1" applyFill="1" applyBorder="1"/>
    <xf numFmtId="166" fontId="30" fillId="0" borderId="5" xfId="0" quotePrefix="1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/>
    <xf numFmtId="0" fontId="7" fillId="5" borderId="0" xfId="2" applyFont="1" applyFill="1" applyBorder="1" applyAlignment="1">
      <alignment horizontal="center"/>
    </xf>
    <xf numFmtId="0" fontId="7" fillId="7" borderId="0" xfId="2" applyFont="1" applyFill="1" applyBorder="1" applyAlignment="1">
      <alignment horizontal="center" wrapText="1"/>
    </xf>
    <xf numFmtId="0" fontId="7" fillId="7" borderId="0" xfId="2" applyFont="1" applyFill="1" applyBorder="1" applyAlignment="1">
      <alignment horizontal="center" wrapText="1"/>
    </xf>
    <xf numFmtId="0" fontId="7" fillId="5" borderId="0" xfId="2" applyFont="1" applyFill="1" applyBorder="1" applyAlignment="1">
      <alignment horizontal="center"/>
    </xf>
    <xf numFmtId="166" fontId="23" fillId="0" borderId="5" xfId="0" quotePrefix="1" applyNumberFormat="1" applyFont="1" applyFill="1" applyBorder="1" applyAlignment="1">
      <alignment horizontal="center" vertical="center" wrapText="1"/>
    </xf>
    <xf numFmtId="167" fontId="23" fillId="0" borderId="0" xfId="1" quotePrefix="1" applyNumberFormat="1" applyFont="1" applyFill="1" applyBorder="1" applyAlignment="1">
      <alignment horizontal="center" vertical="center" wrapText="1"/>
    </xf>
    <xf numFmtId="167" fontId="23" fillId="6" borderId="0" xfId="1" quotePrefix="1" applyNumberFormat="1" applyFont="1" applyFill="1" applyBorder="1" applyAlignment="1">
      <alignment horizontal="center" vertical="center" wrapText="1"/>
    </xf>
    <xf numFmtId="167" fontId="30" fillId="0" borderId="0" xfId="1" quotePrefix="1" applyNumberFormat="1" applyFont="1" applyFill="1" applyBorder="1" applyAlignment="1">
      <alignment horizontal="center" vertical="center" wrapText="1"/>
    </xf>
    <xf numFmtId="167" fontId="30" fillId="6" borderId="0" xfId="1" quotePrefix="1" applyNumberFormat="1" applyFont="1" applyFill="1" applyBorder="1" applyAlignment="1">
      <alignment horizontal="center" vertical="center" wrapText="1"/>
    </xf>
    <xf numFmtId="167" fontId="23" fillId="0" borderId="5" xfId="1" quotePrefix="1" applyNumberFormat="1" applyFont="1" applyFill="1" applyBorder="1" applyAlignment="1">
      <alignment horizontal="center" vertical="center" wrapText="1"/>
    </xf>
    <xf numFmtId="167" fontId="30" fillId="0" borderId="5" xfId="1" quotePrefix="1" applyNumberFormat="1" applyFont="1" applyFill="1" applyBorder="1" applyAlignment="1">
      <alignment horizontal="center" vertical="center" wrapText="1"/>
    </xf>
    <xf numFmtId="0" fontId="7" fillId="5" borderId="0" xfId="2" applyFont="1" applyFill="1" applyBorder="1" applyAlignment="1">
      <alignment horizontal="center"/>
    </xf>
    <xf numFmtId="0" fontId="7" fillId="7" borderId="0" xfId="2" applyFont="1" applyFill="1" applyBorder="1" applyAlignment="1">
      <alignment horizontal="center" wrapText="1"/>
    </xf>
    <xf numFmtId="1" fontId="0" fillId="6" borderId="5" xfId="0" applyNumberFormat="1" applyFill="1" applyBorder="1" applyAlignment="1">
      <alignment horizontal="center"/>
    </xf>
    <xf numFmtId="0" fontId="7" fillId="5" borderId="0" xfId="2" applyFont="1" applyFill="1" applyBorder="1" applyAlignment="1">
      <alignment horizontal="center"/>
    </xf>
    <xf numFmtId="0" fontId="7" fillId="7" borderId="0" xfId="2" applyFont="1" applyFill="1" applyBorder="1" applyAlignment="1">
      <alignment horizontal="center" wrapText="1"/>
    </xf>
    <xf numFmtId="0" fontId="4" fillId="4" borderId="10" xfId="2" applyFont="1" applyFill="1" applyBorder="1" applyAlignment="1">
      <alignment horizontal="left"/>
    </xf>
    <xf numFmtId="0" fontId="4" fillId="4" borderId="6" xfId="2" applyFont="1" applyFill="1" applyBorder="1" applyAlignment="1">
      <alignment horizontal="left"/>
    </xf>
    <xf numFmtId="0" fontId="4" fillId="4" borderId="11" xfId="2" applyFont="1" applyFill="1" applyBorder="1" applyAlignment="1">
      <alignment horizontal="left"/>
    </xf>
    <xf numFmtId="0" fontId="3" fillId="4" borderId="10" xfId="2" applyFont="1" applyFill="1" applyBorder="1" applyAlignment="1">
      <alignment horizontal="center"/>
    </xf>
    <xf numFmtId="0" fontId="3" fillId="4" borderId="6" xfId="2" applyFont="1" applyFill="1" applyBorder="1" applyAlignment="1">
      <alignment horizontal="center"/>
    </xf>
    <xf numFmtId="0" fontId="3" fillId="4" borderId="11" xfId="2" applyFont="1" applyFill="1" applyBorder="1" applyAlignment="1">
      <alignment horizontal="center"/>
    </xf>
    <xf numFmtId="0" fontId="3" fillId="4" borderId="15" xfId="2" applyFont="1" applyFill="1" applyBorder="1" applyAlignment="1">
      <alignment horizontal="left"/>
    </xf>
    <xf numFmtId="0" fontId="3" fillId="4" borderId="9" xfId="2" applyFont="1" applyFill="1" applyBorder="1" applyAlignment="1">
      <alignment horizontal="left"/>
    </xf>
    <xf numFmtId="0" fontId="3" fillId="4" borderId="7" xfId="2" applyFont="1" applyFill="1" applyBorder="1" applyAlignment="1">
      <alignment horizontal="center"/>
    </xf>
    <xf numFmtId="0" fontId="3" fillId="4" borderId="8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/>
    </xf>
    <xf numFmtId="166" fontId="7" fillId="8" borderId="0" xfId="2" applyNumberFormat="1" applyFont="1" applyFill="1" applyBorder="1" applyAlignment="1">
      <alignment horizontal="center" wrapText="1"/>
    </xf>
    <xf numFmtId="0" fontId="7" fillId="7" borderId="0" xfId="2" applyFont="1" applyFill="1" applyBorder="1" applyAlignment="1">
      <alignment horizontal="center" wrapText="1"/>
    </xf>
    <xf numFmtId="0" fontId="20" fillId="7" borderId="0" xfId="2" applyFont="1" applyFill="1" applyBorder="1" applyAlignment="1">
      <alignment horizontal="center" wrapText="1"/>
    </xf>
    <xf numFmtId="1" fontId="8" fillId="0" borderId="13" xfId="0" applyNumberFormat="1" applyFont="1" applyBorder="1" applyAlignment="1">
      <alignment horizontal="center"/>
    </xf>
    <xf numFmtId="9" fontId="1" fillId="0" borderId="12" xfId="1" applyFont="1" applyBorder="1"/>
  </cellXfs>
  <cellStyles count="5">
    <cellStyle name="Accent1" xfId="2" builtinId="29"/>
    <cellStyle name="Currency" xfId="4" builtinId="4"/>
    <cellStyle name="Hyperlink" xfId="3" builtinId="8"/>
    <cellStyle name="Normal" xfId="0" builtinId="0"/>
    <cellStyle name="Percent" xfId="1" builtinId="5"/>
  </cellStyles>
  <dxfs count="207"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theme="4" tint="0.7999816888943144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0.79998168889431442"/>
        </patternFill>
      </fill>
      <border>
        <top style="thin">
          <color auto="1"/>
        </top>
        <bottom style="thin">
          <color auto="1"/>
        </bottom>
      </border>
    </dxf>
  </dxfs>
  <tableStyles count="2" defaultTableStyle="TableStyleMedium2" defaultPivotStyle="PivotStyleLight16">
    <tableStyle name="Table Style 1" pivot="0" count="1">
      <tableStyleElement type="secondRowStripe" dxfId="206"/>
    </tableStyle>
    <tableStyle name="Table Style 1 2" pivot="0" count="1">
      <tableStyleElement type="secondRowStripe" dxfId="20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lifarmandranch.com/news_trends.aspx" TargetMode="External"/><Relationship Id="rId2" Type="http://schemas.openxmlformats.org/officeDocument/2006/relationships/hyperlink" Target="#Timberland!A1"/><Relationship Id="rId1" Type="http://schemas.openxmlformats.org/officeDocument/2006/relationships/hyperlink" Target="#Pastureland!A1"/><Relationship Id="rId6" Type="http://schemas.openxmlformats.org/officeDocument/2006/relationships/hyperlink" Target="#'Original Data'!A1"/><Relationship Id="rId5" Type="http://schemas.openxmlformats.org/officeDocument/2006/relationships/hyperlink" Target="#'Cropland-District'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Timberland!A1"/><Relationship Id="rId2" Type="http://schemas.openxmlformats.org/officeDocument/2006/relationships/hyperlink" Target="#Pastureland!A1"/><Relationship Id="rId1" Type="http://schemas.openxmlformats.org/officeDocument/2006/relationships/hyperlink" Target="#'Cropland-Iowa'!A1"/><Relationship Id="rId6" Type="http://schemas.openxmlformats.org/officeDocument/2006/relationships/image" Target="../media/image1.png"/><Relationship Id="rId5" Type="http://schemas.openxmlformats.org/officeDocument/2006/relationships/hyperlink" Target="http://www.rlifarmandranch.com/news_trends.aspx" TargetMode="External"/><Relationship Id="rId4" Type="http://schemas.openxmlformats.org/officeDocument/2006/relationships/hyperlink" Target="#'Original Data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Original Data'!A1"/><Relationship Id="rId2" Type="http://schemas.openxmlformats.org/officeDocument/2006/relationships/image" Target="../media/image1.png"/><Relationship Id="rId1" Type="http://schemas.openxmlformats.org/officeDocument/2006/relationships/hyperlink" Target="http://www.rlifarmandranch.com/news_trends.aspx" TargetMode="External"/><Relationship Id="rId6" Type="http://schemas.openxmlformats.org/officeDocument/2006/relationships/hyperlink" Target="#'Cropland-Iowa'!A1"/><Relationship Id="rId5" Type="http://schemas.openxmlformats.org/officeDocument/2006/relationships/hyperlink" Target="#Timberland!A1"/><Relationship Id="rId4" Type="http://schemas.openxmlformats.org/officeDocument/2006/relationships/hyperlink" Target="#'Cropland-Distric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Cropland-Iowa'!A1"/><Relationship Id="rId7" Type="http://schemas.openxmlformats.org/officeDocument/2006/relationships/hyperlink" Target="#Timberland!A1"/><Relationship Id="rId2" Type="http://schemas.openxmlformats.org/officeDocument/2006/relationships/image" Target="../media/image1.png"/><Relationship Id="rId1" Type="http://schemas.openxmlformats.org/officeDocument/2006/relationships/hyperlink" Target="http://www.rlifarmandranch.com/news_trends.aspx" TargetMode="External"/><Relationship Id="rId6" Type="http://schemas.openxmlformats.org/officeDocument/2006/relationships/hyperlink" Target="#'Original Data'!A1"/><Relationship Id="rId5" Type="http://schemas.openxmlformats.org/officeDocument/2006/relationships/hyperlink" Target="#Pastureland!A1"/><Relationship Id="rId4" Type="http://schemas.openxmlformats.org/officeDocument/2006/relationships/hyperlink" Target="#'Cropland-District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Timberland!A1"/><Relationship Id="rId2" Type="http://schemas.openxmlformats.org/officeDocument/2006/relationships/hyperlink" Target="#Pastureland!A1"/><Relationship Id="rId1" Type="http://schemas.openxmlformats.org/officeDocument/2006/relationships/hyperlink" Target="#'Cropland-Iowa'!A1"/><Relationship Id="rId6" Type="http://schemas.openxmlformats.org/officeDocument/2006/relationships/image" Target="../media/image1.png"/><Relationship Id="rId5" Type="http://schemas.openxmlformats.org/officeDocument/2006/relationships/hyperlink" Target="http://www.rlifarmandranch.com/news_trends.aspx" TargetMode="External"/><Relationship Id="rId4" Type="http://schemas.openxmlformats.org/officeDocument/2006/relationships/hyperlink" Target="#'Cropland-Distric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2</xdr:row>
      <xdr:rowOff>47625</xdr:rowOff>
    </xdr:from>
    <xdr:to>
      <xdr:col>16</xdr:col>
      <xdr:colOff>581025</xdr:colOff>
      <xdr:row>3</xdr:row>
      <xdr:rowOff>114300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0077450" y="542925"/>
          <a:ext cx="2952750" cy="2762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/>
            <a:t>See Pastureland Values for Iowa and By District</a:t>
          </a:r>
        </a:p>
      </xdr:txBody>
    </xdr:sp>
    <xdr:clientData/>
  </xdr:twoCellAnchor>
  <xdr:twoCellAnchor>
    <xdr:from>
      <xdr:col>12</xdr:col>
      <xdr:colOff>47624</xdr:colOff>
      <xdr:row>4</xdr:row>
      <xdr:rowOff>133350</xdr:rowOff>
    </xdr:from>
    <xdr:to>
      <xdr:col>16</xdr:col>
      <xdr:colOff>552449</xdr:colOff>
      <xdr:row>5</xdr:row>
      <xdr:rowOff>180975</xdr:rowOff>
    </xdr:to>
    <xdr:sp macro="" textlink="">
      <xdr:nvSpPr>
        <xdr:cNvPr id="4" name="TextBox 3">
          <a:hlinkClick xmlns:r="http://schemas.openxmlformats.org/officeDocument/2006/relationships" r:id="rId2"/>
        </xdr:cNvPr>
        <xdr:cNvSpPr txBox="1"/>
      </xdr:nvSpPr>
      <xdr:spPr>
        <a:xfrm>
          <a:off x="10058399" y="1038225"/>
          <a:ext cx="2943225" cy="2571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/>
            <a:t>See Timberland Values for Iowa and by District</a:t>
          </a:r>
        </a:p>
      </xdr:txBody>
    </xdr:sp>
    <xdr:clientData/>
  </xdr:twoCellAnchor>
  <xdr:twoCellAnchor editAs="oneCell">
    <xdr:from>
      <xdr:col>4</xdr:col>
      <xdr:colOff>590550</xdr:colOff>
      <xdr:row>1</xdr:row>
      <xdr:rowOff>28575</xdr:rowOff>
    </xdr:from>
    <xdr:to>
      <xdr:col>7</xdr:col>
      <xdr:colOff>219075</xdr:colOff>
      <xdr:row>3</xdr:row>
      <xdr:rowOff>131932</xdr:rowOff>
    </xdr:to>
    <xdr:pic>
      <xdr:nvPicPr>
        <xdr:cNvPr id="2" name="Picture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14850" y="304800"/>
          <a:ext cx="2667000" cy="531982"/>
        </a:xfrm>
        <a:prstGeom prst="rect">
          <a:avLst/>
        </a:prstGeom>
      </xdr:spPr>
    </xdr:pic>
    <xdr:clientData/>
  </xdr:twoCellAnchor>
  <xdr:twoCellAnchor>
    <xdr:from>
      <xdr:col>8</xdr:col>
      <xdr:colOff>19050</xdr:colOff>
      <xdr:row>2</xdr:row>
      <xdr:rowOff>76200</xdr:rowOff>
    </xdr:from>
    <xdr:to>
      <xdr:col>11</xdr:col>
      <xdr:colOff>266700</xdr:colOff>
      <xdr:row>3</xdr:row>
      <xdr:rowOff>133349</xdr:rowOff>
    </xdr:to>
    <xdr:sp macro="" textlink="">
      <xdr:nvSpPr>
        <xdr:cNvPr id="5" name="TextBox 4">
          <a:hlinkClick xmlns:r="http://schemas.openxmlformats.org/officeDocument/2006/relationships" r:id="rId5"/>
        </xdr:cNvPr>
        <xdr:cNvSpPr txBox="1"/>
      </xdr:nvSpPr>
      <xdr:spPr>
        <a:xfrm>
          <a:off x="7591425" y="571500"/>
          <a:ext cx="2076450" cy="266699"/>
        </a:xfrm>
        <a:prstGeom prst="rect">
          <a:avLst/>
        </a:prstGeom>
        <a:solidFill>
          <a:srgbClr val="C43F3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>
              <a:solidFill>
                <a:schemeClr val="bg1"/>
              </a:solidFill>
            </a:rPr>
            <a:t>See Cropland Values</a:t>
          </a:r>
          <a:r>
            <a:rPr lang="en-029" sz="1100" b="1" baseline="0">
              <a:solidFill>
                <a:schemeClr val="bg1"/>
              </a:solidFill>
            </a:rPr>
            <a:t> by District</a:t>
          </a:r>
          <a:endParaRPr lang="en-029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609599</xdr:colOff>
      <xdr:row>4</xdr:row>
      <xdr:rowOff>142875</xdr:rowOff>
    </xdr:from>
    <xdr:to>
      <xdr:col>11</xdr:col>
      <xdr:colOff>371474</xdr:colOff>
      <xdr:row>5</xdr:row>
      <xdr:rowOff>200024</xdr:rowOff>
    </xdr:to>
    <xdr:sp macro="" textlink="">
      <xdr:nvSpPr>
        <xdr:cNvPr id="6" name="TextBox 5">
          <a:hlinkClick xmlns:r="http://schemas.openxmlformats.org/officeDocument/2006/relationships" r:id="rId6"/>
        </xdr:cNvPr>
        <xdr:cNvSpPr txBox="1"/>
      </xdr:nvSpPr>
      <xdr:spPr>
        <a:xfrm>
          <a:off x="7572374" y="1047750"/>
          <a:ext cx="2200275" cy="266699"/>
        </a:xfrm>
        <a:prstGeom prst="rect">
          <a:avLst/>
        </a:prstGeom>
        <a:solidFill>
          <a:srgbClr val="C43F3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>
              <a:solidFill>
                <a:schemeClr val="bg1"/>
              </a:solidFill>
            </a:rPr>
            <a:t>See Original</a:t>
          </a:r>
          <a:r>
            <a:rPr lang="en-029" sz="1100" b="1" baseline="0">
              <a:solidFill>
                <a:schemeClr val="bg1"/>
              </a:solidFill>
            </a:rPr>
            <a:t> Data Release by Year</a:t>
          </a:r>
          <a:endParaRPr lang="en-029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514349</xdr:colOff>
      <xdr:row>1</xdr:row>
      <xdr:rowOff>161925</xdr:rowOff>
    </xdr:from>
    <xdr:to>
      <xdr:col>14</xdr:col>
      <xdr:colOff>390525</xdr:colOff>
      <xdr:row>2</xdr:row>
      <xdr:rowOff>209549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7419974" y="438150"/>
          <a:ext cx="1952626" cy="266699"/>
        </a:xfrm>
        <a:prstGeom prst="rect">
          <a:avLst/>
        </a:prstGeom>
        <a:solidFill>
          <a:srgbClr val="C43F3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>
              <a:solidFill>
                <a:schemeClr val="bg1"/>
              </a:solidFill>
            </a:rPr>
            <a:t>See Cropland Values</a:t>
          </a:r>
          <a:r>
            <a:rPr lang="en-029" sz="1100" b="1" baseline="0">
              <a:solidFill>
                <a:schemeClr val="bg1"/>
              </a:solidFill>
            </a:rPr>
            <a:t> for Iowa</a:t>
          </a:r>
          <a:endParaRPr lang="en-029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15</xdr:col>
      <xdr:colOff>28575</xdr:colOff>
      <xdr:row>1</xdr:row>
      <xdr:rowOff>171450</xdr:rowOff>
    </xdr:from>
    <xdr:ext cx="2953822" cy="264560"/>
    <xdr:sp macro="" textlink="">
      <xdr:nvSpPr>
        <xdr:cNvPr id="6" name="TextBox 5">
          <a:hlinkClick xmlns:r="http://schemas.openxmlformats.org/officeDocument/2006/relationships" r:id="rId2"/>
        </xdr:cNvPr>
        <xdr:cNvSpPr txBox="1"/>
      </xdr:nvSpPr>
      <xdr:spPr>
        <a:xfrm>
          <a:off x="10001250" y="447675"/>
          <a:ext cx="2953822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029" sz="1100" b="1"/>
            <a:t>See Pastureland</a:t>
          </a:r>
          <a:r>
            <a:rPr lang="en-029" sz="1100" b="1" baseline="0"/>
            <a:t> Values for Iowa and by District</a:t>
          </a:r>
          <a:endParaRPr lang="en-029" sz="1100" b="1"/>
        </a:p>
      </xdr:txBody>
    </xdr:sp>
    <xdr:clientData/>
  </xdr:oneCellAnchor>
  <xdr:oneCellAnchor>
    <xdr:from>
      <xdr:col>15</xdr:col>
      <xdr:colOff>28575</xdr:colOff>
      <xdr:row>3</xdr:row>
      <xdr:rowOff>180975</xdr:rowOff>
    </xdr:from>
    <xdr:ext cx="2923108" cy="264560"/>
    <xdr:sp macro="" textlink="">
      <xdr:nvSpPr>
        <xdr:cNvPr id="8" name="TextBox 7">
          <a:hlinkClick xmlns:r="http://schemas.openxmlformats.org/officeDocument/2006/relationships" r:id="rId3"/>
        </xdr:cNvPr>
        <xdr:cNvSpPr txBox="1"/>
      </xdr:nvSpPr>
      <xdr:spPr>
        <a:xfrm>
          <a:off x="10001250" y="885825"/>
          <a:ext cx="2923108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029" sz="1100" b="1"/>
            <a:t>See Timberland</a:t>
          </a:r>
          <a:r>
            <a:rPr lang="en-029" sz="1100" b="1" baseline="0"/>
            <a:t> Values for Iowa and by District</a:t>
          </a:r>
          <a:endParaRPr lang="en-029" sz="1100" b="1"/>
        </a:p>
      </xdr:txBody>
    </xdr:sp>
    <xdr:clientData/>
  </xdr:oneCellAnchor>
  <xdr:oneCellAnchor>
    <xdr:from>
      <xdr:col>11</xdr:col>
      <xdr:colOff>504825</xdr:colOff>
      <xdr:row>3</xdr:row>
      <xdr:rowOff>161925</xdr:rowOff>
    </xdr:from>
    <xdr:ext cx="2183226" cy="264560"/>
    <xdr:sp macro="" textlink="">
      <xdr:nvSpPr>
        <xdr:cNvPr id="9" name="TextBox 8">
          <a:hlinkClick xmlns:r="http://schemas.openxmlformats.org/officeDocument/2006/relationships" r:id="rId4"/>
        </xdr:cNvPr>
        <xdr:cNvSpPr txBox="1"/>
      </xdr:nvSpPr>
      <xdr:spPr>
        <a:xfrm>
          <a:off x="7410450" y="866775"/>
          <a:ext cx="2183226" cy="264560"/>
        </a:xfrm>
        <a:prstGeom prst="rect">
          <a:avLst/>
        </a:prstGeom>
        <a:solidFill>
          <a:srgbClr val="C43F3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029" sz="1100" b="1">
              <a:solidFill>
                <a:schemeClr val="bg1"/>
              </a:solidFill>
            </a:rPr>
            <a:t>See Original</a:t>
          </a:r>
          <a:r>
            <a:rPr lang="en-029" sz="1100" b="1" baseline="0">
              <a:solidFill>
                <a:schemeClr val="bg1"/>
              </a:solidFill>
            </a:rPr>
            <a:t> Data Release by Year</a:t>
          </a:r>
          <a:endParaRPr lang="en-029" sz="11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6</xdr:col>
      <xdr:colOff>1019175</xdr:colOff>
      <xdr:row>1</xdr:row>
      <xdr:rowOff>57150</xdr:rowOff>
    </xdr:from>
    <xdr:to>
      <xdr:col>11</xdr:col>
      <xdr:colOff>95250</xdr:colOff>
      <xdr:row>3</xdr:row>
      <xdr:rowOff>160507</xdr:rowOff>
    </xdr:to>
    <xdr:pic>
      <xdr:nvPicPr>
        <xdr:cNvPr id="10" name="Picture 9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33875" y="333375"/>
          <a:ext cx="2667000" cy="531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638175</xdr:colOff>
      <xdr:row>1</xdr:row>
      <xdr:rowOff>38100</xdr:rowOff>
    </xdr:from>
    <xdr:to>
      <xdr:col>7</xdr:col>
      <xdr:colOff>581025</xdr:colOff>
      <xdr:row>3</xdr:row>
      <xdr:rowOff>141457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62475" y="314325"/>
          <a:ext cx="2667000" cy="531982"/>
        </a:xfrm>
        <a:prstGeom prst="rect">
          <a:avLst/>
        </a:prstGeom>
      </xdr:spPr>
    </xdr:pic>
    <xdr:clientData/>
  </xdr:twoCellAnchor>
  <xdr:twoCellAnchor>
    <xdr:from>
      <xdr:col>8</xdr:col>
      <xdr:colOff>504825</xdr:colOff>
      <xdr:row>4</xdr:row>
      <xdr:rowOff>161925</xdr:rowOff>
    </xdr:from>
    <xdr:to>
      <xdr:col>11</xdr:col>
      <xdr:colOff>295275</xdr:colOff>
      <xdr:row>6</xdr:row>
      <xdr:rowOff>9524</xdr:rowOff>
    </xdr:to>
    <xdr:sp macro="" textlink="">
      <xdr:nvSpPr>
        <xdr:cNvPr id="6" name="TextBox 5">
          <a:hlinkClick xmlns:r="http://schemas.openxmlformats.org/officeDocument/2006/relationships" r:id="rId3"/>
        </xdr:cNvPr>
        <xdr:cNvSpPr txBox="1"/>
      </xdr:nvSpPr>
      <xdr:spPr>
        <a:xfrm>
          <a:off x="7762875" y="1066800"/>
          <a:ext cx="2200275" cy="266699"/>
        </a:xfrm>
        <a:prstGeom prst="rect">
          <a:avLst/>
        </a:prstGeom>
        <a:solidFill>
          <a:srgbClr val="C43F3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>
              <a:solidFill>
                <a:schemeClr val="bg1"/>
              </a:solidFill>
            </a:rPr>
            <a:t>See Original</a:t>
          </a:r>
          <a:r>
            <a:rPr lang="en-029" sz="1100" b="1" baseline="0">
              <a:solidFill>
                <a:schemeClr val="bg1"/>
              </a:solidFill>
            </a:rPr>
            <a:t> Data Release by Year</a:t>
          </a:r>
          <a:endParaRPr lang="en-029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742950</xdr:colOff>
      <xdr:row>2</xdr:row>
      <xdr:rowOff>161925</xdr:rowOff>
    </xdr:from>
    <xdr:to>
      <xdr:col>15</xdr:col>
      <xdr:colOff>190500</xdr:colOff>
      <xdr:row>4</xdr:row>
      <xdr:rowOff>19049</xdr:rowOff>
    </xdr:to>
    <xdr:sp macro="" textlink="">
      <xdr:nvSpPr>
        <xdr:cNvPr id="7" name="TextBox 6">
          <a:hlinkClick xmlns:r="http://schemas.openxmlformats.org/officeDocument/2006/relationships" r:id="rId4"/>
        </xdr:cNvPr>
        <xdr:cNvSpPr txBox="1"/>
      </xdr:nvSpPr>
      <xdr:spPr>
        <a:xfrm>
          <a:off x="10410825" y="657225"/>
          <a:ext cx="2076450" cy="266699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>
              <a:solidFill>
                <a:sysClr val="windowText" lastClr="000000"/>
              </a:solidFill>
            </a:rPr>
            <a:t>See Cropland Values</a:t>
          </a:r>
          <a:r>
            <a:rPr lang="en-029" sz="1100" b="1" baseline="0">
              <a:solidFill>
                <a:sysClr val="windowText" lastClr="000000"/>
              </a:solidFill>
            </a:rPr>
            <a:t> by District</a:t>
          </a:r>
          <a:endParaRPr lang="en-029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</xdr:col>
      <xdr:colOff>733425</xdr:colOff>
      <xdr:row>4</xdr:row>
      <xdr:rowOff>180975</xdr:rowOff>
    </xdr:from>
    <xdr:ext cx="2923108" cy="264560"/>
    <xdr:sp macro="" textlink="">
      <xdr:nvSpPr>
        <xdr:cNvPr id="8" name="TextBox 7">
          <a:hlinkClick xmlns:r="http://schemas.openxmlformats.org/officeDocument/2006/relationships" r:id="rId5"/>
        </xdr:cNvPr>
        <xdr:cNvSpPr txBox="1"/>
      </xdr:nvSpPr>
      <xdr:spPr>
        <a:xfrm>
          <a:off x="10401300" y="1085850"/>
          <a:ext cx="2923108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029" sz="1100" b="1"/>
            <a:t>See Timberland</a:t>
          </a:r>
          <a:r>
            <a:rPr lang="en-029" sz="1100" b="1" baseline="0"/>
            <a:t> Values for Iowa and by District</a:t>
          </a:r>
          <a:endParaRPr lang="en-029" sz="1100" b="1"/>
        </a:p>
      </xdr:txBody>
    </xdr:sp>
    <xdr:clientData/>
  </xdr:oneCellAnchor>
  <xdr:twoCellAnchor>
    <xdr:from>
      <xdr:col>8</xdr:col>
      <xdr:colOff>495300</xdr:colOff>
      <xdr:row>2</xdr:row>
      <xdr:rowOff>200025</xdr:rowOff>
    </xdr:from>
    <xdr:to>
      <xdr:col>11</xdr:col>
      <xdr:colOff>38101</xdr:colOff>
      <xdr:row>4</xdr:row>
      <xdr:rowOff>57149</xdr:rowOff>
    </xdr:to>
    <xdr:sp macro="" textlink="">
      <xdr:nvSpPr>
        <xdr:cNvPr id="9" name="TextBox 8">
          <a:hlinkClick xmlns:r="http://schemas.openxmlformats.org/officeDocument/2006/relationships" r:id="rId6"/>
        </xdr:cNvPr>
        <xdr:cNvSpPr txBox="1"/>
      </xdr:nvSpPr>
      <xdr:spPr>
        <a:xfrm>
          <a:off x="7753350" y="695325"/>
          <a:ext cx="1952626" cy="266699"/>
        </a:xfrm>
        <a:prstGeom prst="rect">
          <a:avLst/>
        </a:prstGeom>
        <a:solidFill>
          <a:srgbClr val="C43F3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>
              <a:solidFill>
                <a:schemeClr val="bg1"/>
              </a:solidFill>
            </a:rPr>
            <a:t>See Cropland Values</a:t>
          </a:r>
          <a:r>
            <a:rPr lang="en-029" sz="1100" b="1" baseline="0">
              <a:solidFill>
                <a:schemeClr val="bg1"/>
              </a:solidFill>
            </a:rPr>
            <a:t> for Iowa</a:t>
          </a:r>
          <a:endParaRPr lang="en-029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57150</xdr:rowOff>
    </xdr:from>
    <xdr:to>
      <xdr:col>5</xdr:col>
      <xdr:colOff>590550</xdr:colOff>
      <xdr:row>3</xdr:row>
      <xdr:rowOff>160507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3900" y="333375"/>
          <a:ext cx="2667000" cy="531982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2</xdr:row>
      <xdr:rowOff>200025</xdr:rowOff>
    </xdr:from>
    <xdr:to>
      <xdr:col>9</xdr:col>
      <xdr:colOff>476251</xdr:colOff>
      <xdr:row>4</xdr:row>
      <xdr:rowOff>57149</xdr:rowOff>
    </xdr:to>
    <xdr:sp macro="" textlink="">
      <xdr:nvSpPr>
        <xdr:cNvPr id="5" name="TextBox 4">
          <a:hlinkClick xmlns:r="http://schemas.openxmlformats.org/officeDocument/2006/relationships" r:id="rId3"/>
        </xdr:cNvPr>
        <xdr:cNvSpPr txBox="1"/>
      </xdr:nvSpPr>
      <xdr:spPr>
        <a:xfrm>
          <a:off x="7915275" y="695325"/>
          <a:ext cx="1952626" cy="266699"/>
        </a:xfrm>
        <a:prstGeom prst="rect">
          <a:avLst/>
        </a:prstGeom>
        <a:solidFill>
          <a:srgbClr val="C43F3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>
              <a:solidFill>
                <a:schemeClr val="bg1"/>
              </a:solidFill>
            </a:rPr>
            <a:t>See Cropland Values</a:t>
          </a:r>
          <a:r>
            <a:rPr lang="en-029" sz="1100" b="1" baseline="0">
              <a:solidFill>
                <a:schemeClr val="bg1"/>
              </a:solidFill>
            </a:rPr>
            <a:t> for Iowa</a:t>
          </a:r>
          <a:endParaRPr lang="en-029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209550</xdr:colOff>
      <xdr:row>2</xdr:row>
      <xdr:rowOff>180975</xdr:rowOff>
    </xdr:from>
    <xdr:to>
      <xdr:col>13</xdr:col>
      <xdr:colOff>266700</xdr:colOff>
      <xdr:row>4</xdr:row>
      <xdr:rowOff>38099</xdr:rowOff>
    </xdr:to>
    <xdr:sp macro="" textlink="">
      <xdr:nvSpPr>
        <xdr:cNvPr id="6" name="TextBox 5">
          <a:hlinkClick xmlns:r="http://schemas.openxmlformats.org/officeDocument/2006/relationships" r:id="rId4"/>
        </xdr:cNvPr>
        <xdr:cNvSpPr txBox="1"/>
      </xdr:nvSpPr>
      <xdr:spPr>
        <a:xfrm>
          <a:off x="10496550" y="676275"/>
          <a:ext cx="2076450" cy="266699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>
              <a:solidFill>
                <a:sysClr val="windowText" lastClr="000000"/>
              </a:solidFill>
            </a:rPr>
            <a:t>See Cropland Values</a:t>
          </a:r>
          <a:r>
            <a:rPr lang="en-029" sz="1100" b="1" baseline="0">
              <a:solidFill>
                <a:sysClr val="windowText" lastClr="000000"/>
              </a:solidFill>
            </a:rPr>
            <a:t> by District</a:t>
          </a:r>
          <a:endParaRPr lang="en-029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200025</xdr:colOff>
      <xdr:row>5</xdr:row>
      <xdr:rowOff>38101</xdr:rowOff>
    </xdr:from>
    <xdr:to>
      <xdr:col>14</xdr:col>
      <xdr:colOff>561975</xdr:colOff>
      <xdr:row>6</xdr:row>
      <xdr:rowOff>76201</xdr:rowOff>
    </xdr:to>
    <xdr:sp macro="" textlink="">
      <xdr:nvSpPr>
        <xdr:cNvPr id="7" name="TextBox 6">
          <a:hlinkClick xmlns:r="http://schemas.openxmlformats.org/officeDocument/2006/relationships" r:id="rId5"/>
        </xdr:cNvPr>
        <xdr:cNvSpPr txBox="1"/>
      </xdr:nvSpPr>
      <xdr:spPr>
        <a:xfrm>
          <a:off x="10487025" y="1152526"/>
          <a:ext cx="2990850" cy="2476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>
              <a:solidFill>
                <a:sysClr val="windowText" lastClr="000000"/>
              </a:solidFill>
            </a:rPr>
            <a:t>See Pastureland</a:t>
          </a:r>
          <a:r>
            <a:rPr lang="en-029" sz="1100" b="1" baseline="0">
              <a:solidFill>
                <a:sysClr val="windowText" lastClr="000000"/>
              </a:solidFill>
            </a:rPr>
            <a:t> Values for Iowa and by District</a:t>
          </a:r>
          <a:endParaRPr lang="en-029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28575</xdr:colOff>
      <xdr:row>5</xdr:row>
      <xdr:rowOff>47625</xdr:rowOff>
    </xdr:from>
    <xdr:to>
      <xdr:col>9</xdr:col>
      <xdr:colOff>714375</xdr:colOff>
      <xdr:row>6</xdr:row>
      <xdr:rowOff>104774</xdr:rowOff>
    </xdr:to>
    <xdr:sp macro="" textlink="">
      <xdr:nvSpPr>
        <xdr:cNvPr id="8" name="TextBox 7">
          <a:hlinkClick xmlns:r="http://schemas.openxmlformats.org/officeDocument/2006/relationships" r:id="rId6"/>
        </xdr:cNvPr>
        <xdr:cNvSpPr txBox="1"/>
      </xdr:nvSpPr>
      <xdr:spPr>
        <a:xfrm>
          <a:off x="7905750" y="1162050"/>
          <a:ext cx="2200275" cy="266699"/>
        </a:xfrm>
        <a:prstGeom prst="rect">
          <a:avLst/>
        </a:prstGeom>
        <a:solidFill>
          <a:srgbClr val="C43F3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>
              <a:solidFill>
                <a:schemeClr val="bg1"/>
              </a:solidFill>
            </a:rPr>
            <a:t>See Original</a:t>
          </a:r>
          <a:r>
            <a:rPr lang="en-029" sz="1100" b="1" baseline="0">
              <a:solidFill>
                <a:schemeClr val="bg1"/>
              </a:solidFill>
            </a:rPr>
            <a:t> Data Release by Year</a:t>
          </a:r>
          <a:endParaRPr lang="en-029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504825</xdr:colOff>
      <xdr:row>4</xdr:row>
      <xdr:rowOff>161925</xdr:rowOff>
    </xdr:from>
    <xdr:to>
      <xdr:col>11</xdr:col>
      <xdr:colOff>295275</xdr:colOff>
      <xdr:row>6</xdr:row>
      <xdr:rowOff>9524</xdr:rowOff>
    </xdr:to>
    <xdr:sp macro="" textlink="">
      <xdr:nvSpPr>
        <xdr:cNvPr id="10" name="TextBox 9">
          <a:hlinkClick xmlns:r="http://schemas.openxmlformats.org/officeDocument/2006/relationships" r:id="rId6"/>
        </xdr:cNvPr>
        <xdr:cNvSpPr txBox="1"/>
      </xdr:nvSpPr>
      <xdr:spPr>
        <a:xfrm>
          <a:off x="8982075" y="1066800"/>
          <a:ext cx="2200275" cy="266699"/>
        </a:xfrm>
        <a:prstGeom prst="rect">
          <a:avLst/>
        </a:prstGeom>
        <a:solidFill>
          <a:srgbClr val="C43F3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>
              <a:solidFill>
                <a:schemeClr val="bg1"/>
              </a:solidFill>
            </a:rPr>
            <a:t>See Original</a:t>
          </a:r>
          <a:r>
            <a:rPr lang="en-029" sz="1100" b="1" baseline="0">
              <a:solidFill>
                <a:schemeClr val="bg1"/>
              </a:solidFill>
            </a:rPr>
            <a:t> Data Release by Year</a:t>
          </a:r>
          <a:endParaRPr lang="en-029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742950</xdr:colOff>
      <xdr:row>2</xdr:row>
      <xdr:rowOff>161925</xdr:rowOff>
    </xdr:from>
    <xdr:to>
      <xdr:col>15</xdr:col>
      <xdr:colOff>190500</xdr:colOff>
      <xdr:row>4</xdr:row>
      <xdr:rowOff>19049</xdr:rowOff>
    </xdr:to>
    <xdr:sp macro="" textlink="">
      <xdr:nvSpPr>
        <xdr:cNvPr id="11" name="TextBox 10">
          <a:hlinkClick xmlns:r="http://schemas.openxmlformats.org/officeDocument/2006/relationships" r:id="rId4"/>
        </xdr:cNvPr>
        <xdr:cNvSpPr txBox="1"/>
      </xdr:nvSpPr>
      <xdr:spPr>
        <a:xfrm>
          <a:off x="11630025" y="657225"/>
          <a:ext cx="2190750" cy="266699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>
              <a:solidFill>
                <a:sysClr val="windowText" lastClr="000000"/>
              </a:solidFill>
            </a:rPr>
            <a:t>See Cropland Values</a:t>
          </a:r>
          <a:r>
            <a:rPr lang="en-029" sz="1100" b="1" baseline="0">
              <a:solidFill>
                <a:sysClr val="windowText" lastClr="000000"/>
              </a:solidFill>
            </a:rPr>
            <a:t> by District</a:t>
          </a:r>
          <a:endParaRPr lang="en-029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</xdr:col>
      <xdr:colOff>733425</xdr:colOff>
      <xdr:row>4</xdr:row>
      <xdr:rowOff>180975</xdr:rowOff>
    </xdr:from>
    <xdr:ext cx="2923108" cy="264560"/>
    <xdr:sp macro="" textlink="">
      <xdr:nvSpPr>
        <xdr:cNvPr id="12" name="TextBox 11">
          <a:hlinkClick xmlns:r="http://schemas.openxmlformats.org/officeDocument/2006/relationships" r:id="rId7"/>
        </xdr:cNvPr>
        <xdr:cNvSpPr txBox="1"/>
      </xdr:nvSpPr>
      <xdr:spPr>
        <a:xfrm>
          <a:off x="11620500" y="1085850"/>
          <a:ext cx="2923108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029" sz="1100" b="1"/>
            <a:t>See Timberland</a:t>
          </a:r>
          <a:r>
            <a:rPr lang="en-029" sz="1100" b="1" baseline="0"/>
            <a:t> Values for Iowa and by District</a:t>
          </a:r>
          <a:endParaRPr lang="en-029" sz="1100" b="1"/>
        </a:p>
      </xdr:txBody>
    </xdr:sp>
    <xdr:clientData/>
  </xdr:oneCellAnchor>
  <xdr:twoCellAnchor>
    <xdr:from>
      <xdr:col>8</xdr:col>
      <xdr:colOff>495300</xdr:colOff>
      <xdr:row>2</xdr:row>
      <xdr:rowOff>200025</xdr:rowOff>
    </xdr:from>
    <xdr:to>
      <xdr:col>11</xdr:col>
      <xdr:colOff>38101</xdr:colOff>
      <xdr:row>4</xdr:row>
      <xdr:rowOff>57149</xdr:rowOff>
    </xdr:to>
    <xdr:sp macro="" textlink="">
      <xdr:nvSpPr>
        <xdr:cNvPr id="13" name="TextBox 12">
          <a:hlinkClick xmlns:r="http://schemas.openxmlformats.org/officeDocument/2006/relationships" r:id="rId3"/>
        </xdr:cNvPr>
        <xdr:cNvSpPr txBox="1"/>
      </xdr:nvSpPr>
      <xdr:spPr>
        <a:xfrm>
          <a:off x="8972550" y="695325"/>
          <a:ext cx="1952626" cy="266699"/>
        </a:xfrm>
        <a:prstGeom prst="rect">
          <a:avLst/>
        </a:prstGeom>
        <a:solidFill>
          <a:srgbClr val="C43F3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>
              <a:solidFill>
                <a:schemeClr val="bg1"/>
              </a:solidFill>
            </a:rPr>
            <a:t>See Cropland Values</a:t>
          </a:r>
          <a:r>
            <a:rPr lang="en-029" sz="1100" b="1" baseline="0">
              <a:solidFill>
                <a:schemeClr val="bg1"/>
              </a:solidFill>
            </a:rPr>
            <a:t> for Iowa</a:t>
          </a:r>
          <a:endParaRPr lang="en-029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504825</xdr:colOff>
      <xdr:row>4</xdr:row>
      <xdr:rowOff>161925</xdr:rowOff>
    </xdr:from>
    <xdr:to>
      <xdr:col>11</xdr:col>
      <xdr:colOff>295275</xdr:colOff>
      <xdr:row>6</xdr:row>
      <xdr:rowOff>9524</xdr:rowOff>
    </xdr:to>
    <xdr:sp macro="" textlink="">
      <xdr:nvSpPr>
        <xdr:cNvPr id="15" name="TextBox 14">
          <a:hlinkClick xmlns:r="http://schemas.openxmlformats.org/officeDocument/2006/relationships" r:id="rId6"/>
        </xdr:cNvPr>
        <xdr:cNvSpPr txBox="1"/>
      </xdr:nvSpPr>
      <xdr:spPr>
        <a:xfrm>
          <a:off x="8982075" y="1066800"/>
          <a:ext cx="2200275" cy="266699"/>
        </a:xfrm>
        <a:prstGeom prst="rect">
          <a:avLst/>
        </a:prstGeom>
        <a:solidFill>
          <a:srgbClr val="C43F3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>
              <a:solidFill>
                <a:schemeClr val="bg1"/>
              </a:solidFill>
            </a:rPr>
            <a:t>See Original</a:t>
          </a:r>
          <a:r>
            <a:rPr lang="en-029" sz="1100" b="1" baseline="0">
              <a:solidFill>
                <a:schemeClr val="bg1"/>
              </a:solidFill>
            </a:rPr>
            <a:t> Data Release by Year</a:t>
          </a:r>
          <a:endParaRPr lang="en-029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742950</xdr:colOff>
      <xdr:row>2</xdr:row>
      <xdr:rowOff>161925</xdr:rowOff>
    </xdr:from>
    <xdr:to>
      <xdr:col>15</xdr:col>
      <xdr:colOff>190500</xdr:colOff>
      <xdr:row>4</xdr:row>
      <xdr:rowOff>19049</xdr:rowOff>
    </xdr:to>
    <xdr:sp macro="" textlink="">
      <xdr:nvSpPr>
        <xdr:cNvPr id="16" name="TextBox 15">
          <a:hlinkClick xmlns:r="http://schemas.openxmlformats.org/officeDocument/2006/relationships" r:id="rId4"/>
        </xdr:cNvPr>
        <xdr:cNvSpPr txBox="1"/>
      </xdr:nvSpPr>
      <xdr:spPr>
        <a:xfrm>
          <a:off x="11630025" y="657225"/>
          <a:ext cx="2190750" cy="266699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>
              <a:solidFill>
                <a:sysClr val="windowText" lastClr="000000"/>
              </a:solidFill>
            </a:rPr>
            <a:t>See Cropland Values</a:t>
          </a:r>
          <a:r>
            <a:rPr lang="en-029" sz="1100" b="1" baseline="0">
              <a:solidFill>
                <a:sysClr val="windowText" lastClr="000000"/>
              </a:solidFill>
            </a:rPr>
            <a:t> by District</a:t>
          </a:r>
          <a:endParaRPr lang="en-029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</xdr:col>
      <xdr:colOff>733425</xdr:colOff>
      <xdr:row>4</xdr:row>
      <xdr:rowOff>180975</xdr:rowOff>
    </xdr:from>
    <xdr:ext cx="2953822" cy="264560"/>
    <xdr:sp macro="" textlink="">
      <xdr:nvSpPr>
        <xdr:cNvPr id="17" name="TextBox 16">
          <a:hlinkClick xmlns:r="http://schemas.openxmlformats.org/officeDocument/2006/relationships" r:id="rId5"/>
        </xdr:cNvPr>
        <xdr:cNvSpPr txBox="1"/>
      </xdr:nvSpPr>
      <xdr:spPr>
        <a:xfrm>
          <a:off x="11620500" y="1085850"/>
          <a:ext cx="2953822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029" sz="1100" b="1"/>
            <a:t>See Pastureland</a:t>
          </a:r>
          <a:r>
            <a:rPr lang="en-029" sz="1100" b="1" baseline="0"/>
            <a:t> Values for Iowa and by District</a:t>
          </a:r>
          <a:endParaRPr lang="en-029" sz="1100" b="1"/>
        </a:p>
      </xdr:txBody>
    </xdr:sp>
    <xdr:clientData/>
  </xdr:oneCellAnchor>
  <xdr:twoCellAnchor>
    <xdr:from>
      <xdr:col>8</xdr:col>
      <xdr:colOff>495300</xdr:colOff>
      <xdr:row>2</xdr:row>
      <xdr:rowOff>200025</xdr:rowOff>
    </xdr:from>
    <xdr:to>
      <xdr:col>11</xdr:col>
      <xdr:colOff>38101</xdr:colOff>
      <xdr:row>4</xdr:row>
      <xdr:rowOff>57149</xdr:rowOff>
    </xdr:to>
    <xdr:sp macro="" textlink="">
      <xdr:nvSpPr>
        <xdr:cNvPr id="18" name="TextBox 17">
          <a:hlinkClick xmlns:r="http://schemas.openxmlformats.org/officeDocument/2006/relationships" r:id="rId3"/>
        </xdr:cNvPr>
        <xdr:cNvSpPr txBox="1"/>
      </xdr:nvSpPr>
      <xdr:spPr>
        <a:xfrm>
          <a:off x="8972550" y="695325"/>
          <a:ext cx="1952626" cy="266699"/>
        </a:xfrm>
        <a:prstGeom prst="rect">
          <a:avLst/>
        </a:prstGeom>
        <a:solidFill>
          <a:srgbClr val="C43F3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>
              <a:solidFill>
                <a:schemeClr val="bg1"/>
              </a:solidFill>
            </a:rPr>
            <a:t>See Cropland Values</a:t>
          </a:r>
          <a:r>
            <a:rPr lang="en-029" sz="1100" b="1" baseline="0">
              <a:solidFill>
                <a:schemeClr val="bg1"/>
              </a:solidFill>
            </a:rPr>
            <a:t> for Iowa</a:t>
          </a:r>
          <a:endParaRPr lang="en-029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542925</xdr:colOff>
      <xdr:row>1</xdr:row>
      <xdr:rowOff>152400</xdr:rowOff>
    </xdr:from>
    <xdr:to>
      <xdr:col>13</xdr:col>
      <xdr:colOff>923924</xdr:colOff>
      <xdr:row>2</xdr:row>
      <xdr:rowOff>200024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7286625" y="428625"/>
          <a:ext cx="2133599" cy="266699"/>
        </a:xfrm>
        <a:prstGeom prst="rect">
          <a:avLst/>
        </a:prstGeom>
        <a:solidFill>
          <a:srgbClr val="C43F3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029" sz="1100" b="1">
              <a:solidFill>
                <a:schemeClr val="bg1"/>
              </a:solidFill>
            </a:rPr>
            <a:t>See Cropland Values for Iowa</a:t>
          </a:r>
        </a:p>
      </xdr:txBody>
    </xdr:sp>
    <xdr:clientData/>
  </xdr:twoCellAnchor>
  <xdr:oneCellAnchor>
    <xdr:from>
      <xdr:col>14</xdr:col>
      <xdr:colOff>419100</xdr:colOff>
      <xdr:row>1</xdr:row>
      <xdr:rowOff>161925</xdr:rowOff>
    </xdr:from>
    <xdr:ext cx="2953822" cy="264560"/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9963150" y="438150"/>
          <a:ext cx="2953822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029" sz="1100" b="1"/>
            <a:t>See Pastureland Values for Iowa and by District</a:t>
          </a:r>
        </a:p>
      </xdr:txBody>
    </xdr:sp>
    <xdr:clientData/>
  </xdr:oneCellAnchor>
  <xdr:oneCellAnchor>
    <xdr:from>
      <xdr:col>14</xdr:col>
      <xdr:colOff>409575</xdr:colOff>
      <xdr:row>4</xdr:row>
      <xdr:rowOff>19050</xdr:rowOff>
    </xdr:from>
    <xdr:ext cx="2923108" cy="264560"/>
    <xdr:sp macro="" textlink="">
      <xdr:nvSpPr>
        <xdr:cNvPr id="5" name="TextBox 4">
          <a:hlinkClick xmlns:r="http://schemas.openxmlformats.org/officeDocument/2006/relationships" r:id="rId3"/>
        </xdr:cNvPr>
        <xdr:cNvSpPr txBox="1"/>
      </xdr:nvSpPr>
      <xdr:spPr>
        <a:xfrm>
          <a:off x="9953625" y="923925"/>
          <a:ext cx="2923108" cy="264560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029" sz="1100" b="1"/>
            <a:t>See Timberland Values for Iowa and by District</a:t>
          </a:r>
        </a:p>
      </xdr:txBody>
    </xdr:sp>
    <xdr:clientData/>
  </xdr:oneCellAnchor>
  <xdr:oneCellAnchor>
    <xdr:from>
      <xdr:col>11</xdr:col>
      <xdr:colOff>552450</xdr:colOff>
      <xdr:row>4</xdr:row>
      <xdr:rowOff>9525</xdr:rowOff>
    </xdr:from>
    <xdr:ext cx="2007794" cy="264560"/>
    <xdr:sp macro="" textlink="">
      <xdr:nvSpPr>
        <xdr:cNvPr id="6" name="TextBox 5">
          <a:hlinkClick xmlns:r="http://schemas.openxmlformats.org/officeDocument/2006/relationships" r:id="rId4"/>
        </xdr:cNvPr>
        <xdr:cNvSpPr txBox="1"/>
      </xdr:nvSpPr>
      <xdr:spPr>
        <a:xfrm>
          <a:off x="7296150" y="914400"/>
          <a:ext cx="2007794" cy="264560"/>
        </a:xfrm>
        <a:prstGeom prst="rect">
          <a:avLst/>
        </a:prstGeom>
        <a:solidFill>
          <a:srgbClr val="C43F3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029" sz="1100" b="1">
              <a:solidFill>
                <a:schemeClr val="bg1"/>
              </a:solidFill>
            </a:rPr>
            <a:t>See Cropland Values by District</a:t>
          </a:r>
        </a:p>
      </xdr:txBody>
    </xdr:sp>
    <xdr:clientData/>
  </xdr:oneCellAnchor>
  <xdr:twoCellAnchor editAs="oneCell">
    <xdr:from>
      <xdr:col>6</xdr:col>
      <xdr:colOff>180975</xdr:colOff>
      <xdr:row>1</xdr:row>
      <xdr:rowOff>66675</xdr:rowOff>
    </xdr:from>
    <xdr:to>
      <xdr:col>10</xdr:col>
      <xdr:colOff>476250</xdr:colOff>
      <xdr:row>3</xdr:row>
      <xdr:rowOff>170032</xdr:rowOff>
    </xdr:to>
    <xdr:pic>
      <xdr:nvPicPr>
        <xdr:cNvPr id="7" name="Picture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00525" y="342900"/>
          <a:ext cx="2667000" cy="5319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327" displayName="Table327" ref="A12:G17" headerRowCount="0" totalsRowShown="0">
  <tableColumns count="7">
    <tableColumn id="1" name="Column1" dataDxfId="204"/>
    <tableColumn id="4" name="Column4" dataDxfId="203"/>
    <tableColumn id="2" name="Column2" dataDxfId="202"/>
    <tableColumn id="3" name="Column3" dataDxfId="201">
      <calculatedColumnFormula>AVERAGE(Table327[[#This Row],[Column5]:[Column7]])</calculatedColumnFormula>
    </tableColumn>
    <tableColumn id="5" name="Column5" dataDxfId="200"/>
    <tableColumn id="6" name="Column6" dataDxfId="199"/>
    <tableColumn id="7" name="Column7" dataDxfId="19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56" name="Table3274911475257" displayName="Table3274911475257" ref="A19:M38" headerRowCount="0" totalsRowShown="0">
  <tableColumns count="13">
    <tableColumn id="1" name="Column1" dataDxfId="25"/>
    <tableColumn id="4" name="Column4" dataDxfId="24"/>
    <tableColumn id="2" name="Column2" dataDxfId="23"/>
    <tableColumn id="3" name="Column3" dataDxfId="22"/>
    <tableColumn id="5" name="Column5" dataDxfId="21"/>
    <tableColumn id="6" name="Column6" dataDxfId="20"/>
    <tableColumn id="7" name="Column7" dataDxfId="19"/>
    <tableColumn id="8" name="Column8" dataDxfId="18"/>
    <tableColumn id="9" name="Column9" dataDxfId="17"/>
    <tableColumn id="10" name="Column10" dataDxfId="16"/>
    <tableColumn id="11" name="Column11" dataDxfId="15"/>
    <tableColumn id="12" name="Column12" dataDxfId="14"/>
    <tableColumn id="13" name="Column13" dataDxfId="13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57" name="Table32781078485358" displayName="Table32781078485358" ref="P13:AB46" headerRowCount="0" totalsRowShown="0">
  <tableColumns count="13">
    <tableColumn id="1" name="Column1" dataDxfId="12"/>
    <tableColumn id="4" name="Column4" dataDxfId="11"/>
    <tableColumn id="2" name="Column2" dataDxfId="10"/>
    <tableColumn id="3" name="Column3" dataDxfId="9"/>
    <tableColumn id="5" name="Column5" dataDxfId="8"/>
    <tableColumn id="6" name="Column6" dataDxfId="7"/>
    <tableColumn id="7" name="Column7" dataDxfId="6"/>
    <tableColumn id="8" name="Column8" dataDxfId="5"/>
    <tableColumn id="9" name="Column9" dataDxfId="4"/>
    <tableColumn id="10" name="Column10" dataDxfId="3"/>
    <tableColumn id="11" name="Column11" dataDxfId="2"/>
    <tableColumn id="12" name="Column12" dataDxfId="1"/>
    <tableColumn id="13" name="Column13" dataDxfId="0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3" name="Table3274" displayName="Table3274" ref="A18:G37" headerRowCount="0" totalsRowShown="0">
  <tableColumns count="7">
    <tableColumn id="1" name="Column1" dataDxfId="197"/>
    <tableColumn id="4" name="Column4" dataDxfId="196"/>
    <tableColumn id="2" name="Column2" dataDxfId="195"/>
    <tableColumn id="3" name="Column3" dataDxfId="194">
      <calculatedColumnFormula>AVERAGE(Table3274[[#This Row],[Column5]:[Column7]])</calculatedColumnFormula>
    </tableColumn>
    <tableColumn id="5" name="Column5" dataDxfId="193"/>
    <tableColumn id="6" name="Column6" dataDxfId="192"/>
    <tableColumn id="7" name="Column7" dataDxfId="191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6" name="Table3272171921293137" displayName="Table3272171921293137" ref="J12:P45" headerRowCount="0" totalsRowShown="0">
  <tableColumns count="7">
    <tableColumn id="1" name="Column1" dataDxfId="190"/>
    <tableColumn id="4" name="Column4" dataDxfId="189"/>
    <tableColumn id="2" name="Column2" dataDxfId="188"/>
    <tableColumn id="3" name="Column3" dataDxfId="187"/>
    <tableColumn id="5" name="Column5" dataDxfId="186"/>
    <tableColumn id="6" name="Column6" dataDxfId="185"/>
    <tableColumn id="7" name="Column7" dataDxfId="184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39" name="Table5740" displayName="Table5740" ref="B13:BC40" headerRowCount="0" totalsRowShown="0" headerRowDxfId="183" dataDxfId="182">
  <tableColumns count="54">
    <tableColumn id="1" name="Column1" dataDxfId="181"/>
    <tableColumn id="6" name="Column6" dataDxfId="180"/>
    <tableColumn id="2" name="Column2" dataDxfId="179"/>
    <tableColumn id="3" name="Column3" dataDxfId="178"/>
    <tableColumn id="4" name="Column4" dataDxfId="177"/>
    <tableColumn id="5" name="Column5" dataDxfId="176">
      <calculatedColumnFormula>AVERAGE(Table5740[[#This Row],[Column2]:[Column4]])</calculatedColumnFormula>
    </tableColumn>
    <tableColumn id="7" name="Column7" dataDxfId="175"/>
    <tableColumn id="18" name="Column12" dataDxfId="174"/>
    <tableColumn id="8" name="Column8" dataDxfId="173"/>
    <tableColumn id="9" name="Column9" dataDxfId="172"/>
    <tableColumn id="10" name="Column10" dataDxfId="171"/>
    <tableColumn id="11" name="Column11" dataDxfId="170">
      <calculatedColumnFormula>AVERAGE(Table5740[[#This Row],[Column8]:[Column10]])</calculatedColumnFormula>
    </tableColumn>
    <tableColumn id="13" name="Column13" dataDxfId="169"/>
    <tableColumn id="24" name="Column18" dataDxfId="168"/>
    <tableColumn id="14" name="Column14" dataDxfId="167"/>
    <tableColumn id="15" name="Column15" dataDxfId="166"/>
    <tableColumn id="16" name="Column16" dataDxfId="165"/>
    <tableColumn id="17" name="Column17" dataDxfId="164">
      <calculatedColumnFormula>AVERAGE(Table5740[[#This Row],[Column14]:[Column16]])</calculatedColumnFormula>
    </tableColumn>
    <tableColumn id="19" name="Column19" dataDxfId="163"/>
    <tableColumn id="30" name="Column24" dataDxfId="162"/>
    <tableColumn id="20" name="Column20" dataDxfId="161"/>
    <tableColumn id="21" name="Column21" dataDxfId="160"/>
    <tableColumn id="22" name="Column22" dataDxfId="159"/>
    <tableColumn id="23" name="Column23" dataDxfId="158">
      <calculatedColumnFormula>AVERAGE(Table5740[[#This Row],[Column20]:[Column22]])</calculatedColumnFormula>
    </tableColumn>
    <tableColumn id="25" name="Column25" dataDxfId="157"/>
    <tableColumn id="36" name="Column30" dataDxfId="156"/>
    <tableColumn id="26" name="Column26" dataDxfId="155"/>
    <tableColumn id="27" name="Column27" dataDxfId="154"/>
    <tableColumn id="28" name="Column28" dataDxfId="153"/>
    <tableColumn id="29" name="Column29" dataDxfId="152">
      <calculatedColumnFormula>AVERAGE(Table5740[[#This Row],[Column26]:[Column28]])</calculatedColumnFormula>
    </tableColumn>
    <tableColumn id="31" name="Column31" dataDxfId="151"/>
    <tableColumn id="42" name="Column36" dataDxfId="150"/>
    <tableColumn id="32" name="Column32" dataDxfId="149"/>
    <tableColumn id="33" name="Column33" dataDxfId="148"/>
    <tableColumn id="34" name="Column34" dataDxfId="147"/>
    <tableColumn id="35" name="Column35" dataDxfId="146">
      <calculatedColumnFormula>AVERAGE(Table5740[[#This Row],[Column32]:[Column34]])</calculatedColumnFormula>
    </tableColumn>
    <tableColumn id="37" name="Column37" dataDxfId="145"/>
    <tableColumn id="48" name="Column42" dataDxfId="144"/>
    <tableColumn id="38" name="Column38" dataDxfId="143"/>
    <tableColumn id="39" name="Column39" dataDxfId="142"/>
    <tableColumn id="40" name="Column40" dataDxfId="141"/>
    <tableColumn id="41" name="Column41" dataDxfId="140">
      <calculatedColumnFormula>AVERAGE(Table5740[[#This Row],[Column38]:[Column40]])</calculatedColumnFormula>
    </tableColumn>
    <tableColumn id="43" name="Column43" dataDxfId="139"/>
    <tableColumn id="54" name="Column48" dataDxfId="138"/>
    <tableColumn id="44" name="Column44" dataDxfId="137"/>
    <tableColumn id="45" name="Column45" dataDxfId="136"/>
    <tableColumn id="46" name="Column46" dataDxfId="135"/>
    <tableColumn id="47" name="Column47" dataDxfId="134">
      <calculatedColumnFormula>AVERAGE(Table5740[[#This Row],[Column44]:[Column46]])</calculatedColumnFormula>
    </tableColumn>
    <tableColumn id="49" name="Column49" dataDxfId="133"/>
    <tableColumn id="55" name="Column54" dataDxfId="132"/>
    <tableColumn id="50" name="Column50" dataDxfId="131"/>
    <tableColumn id="51" name="Column51" dataDxfId="130"/>
    <tableColumn id="52" name="Column52" dataDxfId="129"/>
    <tableColumn id="53" name="Column53" dataDxfId="128">
      <calculatedColumnFormula>AVERAGE(Table5740[[#This Row],[Column50]:[Column52]])</calculatedColumnFormula>
    </tableColumn>
  </tableColumns>
  <tableStyleInfo name="Table Style 1 2" showFirstColumn="0" showLastColumn="0" showRowStripes="1" showColumnStripes="0"/>
</table>
</file>

<file path=xl/tables/table5.xml><?xml version="1.0" encoding="utf-8"?>
<table xmlns="http://schemas.openxmlformats.org/spreadsheetml/2006/main" id="40" name="Table57641" displayName="Table57641" ref="B58:BC83" headerRowCount="0" totalsRowShown="0" headerRowDxfId="127" dataDxfId="126">
  <tableColumns count="54">
    <tableColumn id="1" name="Column1" dataDxfId="125"/>
    <tableColumn id="6" name="Column6" dataDxfId="124"/>
    <tableColumn id="2" name="Column2" dataDxfId="123"/>
    <tableColumn id="3" name="Column3" dataDxfId="122"/>
    <tableColumn id="4" name="Column4" dataDxfId="121"/>
    <tableColumn id="5" name="Column5" dataDxfId="120"/>
    <tableColumn id="7" name="Column7" dataDxfId="119"/>
    <tableColumn id="18" name="Column12" dataDxfId="118"/>
    <tableColumn id="8" name="Column8" dataDxfId="117"/>
    <tableColumn id="9" name="Column9" dataDxfId="116"/>
    <tableColumn id="10" name="Column10" dataDxfId="115"/>
    <tableColumn id="11" name="Column11" dataDxfId="114"/>
    <tableColumn id="13" name="Column13" dataDxfId="113"/>
    <tableColumn id="24" name="Column18" dataDxfId="112"/>
    <tableColumn id="14" name="Column14" dataDxfId="111"/>
    <tableColumn id="15" name="Column15" dataDxfId="110"/>
    <tableColumn id="16" name="Column16" dataDxfId="109"/>
    <tableColumn id="17" name="Column17" dataDxfId="108"/>
    <tableColumn id="19" name="Column19" dataDxfId="107"/>
    <tableColumn id="30" name="Column24" dataDxfId="106"/>
    <tableColumn id="20" name="Column20" dataDxfId="105"/>
    <tableColumn id="21" name="Column21" dataDxfId="104"/>
    <tableColumn id="22" name="Column22" dataDxfId="103"/>
    <tableColumn id="23" name="Column23" dataDxfId="102"/>
    <tableColumn id="25" name="Column25" dataDxfId="101"/>
    <tableColumn id="36" name="Column30" dataDxfId="100"/>
    <tableColumn id="26" name="Column26" dataDxfId="99"/>
    <tableColumn id="27" name="Column27" dataDxfId="98"/>
    <tableColumn id="28" name="Column28" dataDxfId="97"/>
    <tableColumn id="29" name="Column29" dataDxfId="96"/>
    <tableColumn id="31" name="Column31" dataDxfId="95"/>
    <tableColumn id="42" name="Column36" dataDxfId="94"/>
    <tableColumn id="32" name="Column32" dataDxfId="93"/>
    <tableColumn id="33" name="Column33" dataDxfId="92"/>
    <tableColumn id="34" name="Column34" dataDxfId="91"/>
    <tableColumn id="35" name="Column35" dataDxfId="90"/>
    <tableColumn id="37" name="Column37" dataDxfId="89"/>
    <tableColumn id="48" name="Column42" dataDxfId="88"/>
    <tableColumn id="38" name="Column38" dataDxfId="87"/>
    <tableColumn id="39" name="Column39" dataDxfId="86"/>
    <tableColumn id="40" name="Column40" dataDxfId="85"/>
    <tableColumn id="41" name="Column41" dataDxfId="84"/>
    <tableColumn id="43" name="Column43" dataDxfId="83"/>
    <tableColumn id="54" name="Column48" dataDxfId="82"/>
    <tableColumn id="44" name="Column44" dataDxfId="81"/>
    <tableColumn id="45" name="Column45" dataDxfId="80"/>
    <tableColumn id="46" name="Column46" dataDxfId="79"/>
    <tableColumn id="47" name="Column47" dataDxfId="78"/>
    <tableColumn id="49" name="Column49" dataDxfId="77"/>
    <tableColumn id="55" name="Column54" dataDxfId="76"/>
    <tableColumn id="50" name="Column50" dataDxfId="75"/>
    <tableColumn id="51" name="Column51" dataDxfId="74"/>
    <tableColumn id="52" name="Column52" dataDxfId="73"/>
    <tableColumn id="53" name="Column53" dataDxfId="72"/>
  </tableColumns>
  <tableStyleInfo name="Table Style 1 2" showFirstColumn="0" showLastColumn="0" showRowStripes="1" showColumnStripes="0"/>
</table>
</file>

<file path=xl/tables/table6.xml><?xml version="1.0" encoding="utf-8"?>
<table xmlns="http://schemas.openxmlformats.org/spreadsheetml/2006/main" id="45" name="Table32781046" displayName="Table32781046" ref="A13:M18" headerRowCount="0" totalsRowShown="0">
  <tableColumns count="13">
    <tableColumn id="1" name="Column1" dataDxfId="71"/>
    <tableColumn id="4" name="Column4" dataDxfId="70"/>
    <tableColumn id="2" name="Column2" dataDxfId="69"/>
    <tableColumn id="3" name="Column3" dataDxfId="68"/>
    <tableColumn id="5" name="Column5" dataDxfId="67"/>
    <tableColumn id="6" name="Column6" dataDxfId="66"/>
    <tableColumn id="7" name="Column7" dataDxfId="65"/>
    <tableColumn id="8" name="Column8" dataDxfId="64"/>
    <tableColumn id="9" name="Column9" dataDxfId="63"/>
    <tableColumn id="10" name="Column10" dataDxfId="62"/>
    <tableColumn id="11" name="Column11" dataDxfId="61"/>
    <tableColumn id="12" name="Column12" dataDxfId="60"/>
    <tableColumn id="13" name="Column13" dataDxfId="59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46" name="Table327491147" displayName="Table327491147" ref="A19:G38" headerRowCount="0" totalsRowShown="0">
  <tableColumns count="7">
    <tableColumn id="1" name="Column1" dataDxfId="58"/>
    <tableColumn id="4" name="Column4" dataDxfId="57"/>
    <tableColumn id="2" name="Column2" dataDxfId="56"/>
    <tableColumn id="3" name="Column3" dataDxfId="55"/>
    <tableColumn id="5" name="Column5" dataDxfId="54"/>
    <tableColumn id="6" name="Column6" dataDxfId="53"/>
    <tableColumn id="7" name="Column7" dataDxfId="5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47" name="Table3278107848" displayName="Table3278107848" ref="P13:AB38" headerRowCount="0" totalsRowShown="0">
  <tableColumns count="13">
    <tableColumn id="1" name="Column1" dataDxfId="51"/>
    <tableColumn id="4" name="Column4" dataDxfId="50"/>
    <tableColumn id="2" name="Column2" dataDxfId="49"/>
    <tableColumn id="3" name="Column3" dataDxfId="48"/>
    <tableColumn id="5" name="Column5" dataDxfId="47"/>
    <tableColumn id="6" name="Column6" dataDxfId="46"/>
    <tableColumn id="7" name="Column7" dataDxfId="45"/>
    <tableColumn id="8" name="Column8" dataDxfId="44"/>
    <tableColumn id="9" name="Column9" dataDxfId="43"/>
    <tableColumn id="10" name="Column10" dataDxfId="42"/>
    <tableColumn id="11" name="Column11" dataDxfId="41"/>
    <tableColumn id="12" name="Column12" dataDxfId="40"/>
    <tableColumn id="13" name="Column13" dataDxfId="39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55" name="Table327810465156" displayName="Table327810465156" ref="A13:M18" headerRowCount="0" totalsRowShown="0">
  <tableColumns count="13">
    <tableColumn id="1" name="Column1" dataDxfId="38"/>
    <tableColumn id="4" name="Column4" dataDxfId="37"/>
    <tableColumn id="2" name="Column2" dataDxfId="36"/>
    <tableColumn id="3" name="Column3" dataDxfId="35"/>
    <tableColumn id="5" name="Column5" dataDxfId="34"/>
    <tableColumn id="6" name="Column6" dataDxfId="33"/>
    <tableColumn id="7" name="Column7" dataDxfId="32"/>
    <tableColumn id="8" name="Column8" dataDxfId="31"/>
    <tableColumn id="9" name="Column9" dataDxfId="30"/>
    <tableColumn id="10" name="Column10" dataDxfId="29"/>
    <tableColumn id="11" name="Column11" dataDxfId="28"/>
    <tableColumn id="12" name="Column12" dataDxfId="27"/>
    <tableColumn id="13" name="Column13" dataDxfId="26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3.xml"/><Relationship Id="rId2" Type="http://schemas.openxmlformats.org/officeDocument/2006/relationships/hyperlink" Target="https://www.extension.iastate.edu/agdm/wdvalues.html" TargetMode="External"/><Relationship Id="rId1" Type="http://schemas.openxmlformats.org/officeDocument/2006/relationships/hyperlink" Target="http://card.iastate.edu/farmland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xtension.iastate.edu/agdm/wdvalues.html" TargetMode="External"/><Relationship Id="rId1" Type="http://schemas.openxmlformats.org/officeDocument/2006/relationships/hyperlink" Target="http://card.iastate.edu/farmland" TargetMode="Externa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table" Target="../tables/table8.xml"/><Relationship Id="rId2" Type="http://schemas.openxmlformats.org/officeDocument/2006/relationships/hyperlink" Target="https://www.extension.iastate.edu/agdm/wdvalues.html" TargetMode="External"/><Relationship Id="rId1" Type="http://schemas.openxmlformats.org/officeDocument/2006/relationships/hyperlink" Target="http://card.iastate.edu/farmland" TargetMode="Externa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table" Target="../tables/table11.xml"/><Relationship Id="rId2" Type="http://schemas.openxmlformats.org/officeDocument/2006/relationships/hyperlink" Target="https://www.extension.iastate.edu/agdm/wdvalues.html" TargetMode="External"/><Relationship Id="rId1" Type="http://schemas.openxmlformats.org/officeDocument/2006/relationships/hyperlink" Target="http://card.iastate.edu/farmland" TargetMode="External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extension.iastate.edu/agdm/wdvalues.html" TargetMode="External"/><Relationship Id="rId1" Type="http://schemas.openxmlformats.org/officeDocument/2006/relationships/hyperlink" Target="http://card.iastate.edu/farmland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tabSelected="1" workbookViewId="0">
      <selection activeCell="C66" sqref="C66"/>
    </sheetView>
  </sheetViews>
  <sheetFormatPr defaultRowHeight="15" x14ac:dyDescent="0.25"/>
  <cols>
    <col min="1" max="1" width="13.28515625" customWidth="1"/>
    <col min="2" max="2" width="19" customWidth="1"/>
    <col min="3" max="4" width="13.28515625" customWidth="1"/>
    <col min="5" max="5" width="14" customWidth="1"/>
    <col min="6" max="6" width="16.5703125" customWidth="1"/>
    <col min="7" max="7" width="15" customWidth="1"/>
    <col min="11" max="11" width="14.7109375" customWidth="1"/>
    <col min="12" max="12" width="10.42578125" customWidth="1"/>
    <col min="13" max="13" width="15.5703125" customWidth="1"/>
    <col min="14" max="14" width="12.7109375" customWidth="1"/>
    <col min="15" max="15" width="17.28515625" customWidth="1"/>
    <col min="16" max="16" width="14.42578125" customWidth="1"/>
    <col min="257" max="260" width="13.28515625" customWidth="1"/>
    <col min="261" max="261" width="16.5703125" bestFit="1" customWidth="1"/>
    <col min="513" max="516" width="13.28515625" customWidth="1"/>
    <col min="517" max="517" width="16.5703125" bestFit="1" customWidth="1"/>
    <col min="769" max="772" width="13.28515625" customWidth="1"/>
    <col min="773" max="773" width="16.5703125" bestFit="1" customWidth="1"/>
    <col min="1025" max="1028" width="13.28515625" customWidth="1"/>
    <col min="1029" max="1029" width="16.5703125" bestFit="1" customWidth="1"/>
    <col min="1281" max="1284" width="13.28515625" customWidth="1"/>
    <col min="1285" max="1285" width="16.5703125" bestFit="1" customWidth="1"/>
    <col min="1537" max="1540" width="13.28515625" customWidth="1"/>
    <col min="1541" max="1541" width="16.5703125" bestFit="1" customWidth="1"/>
    <col min="1793" max="1796" width="13.28515625" customWidth="1"/>
    <col min="1797" max="1797" width="16.5703125" bestFit="1" customWidth="1"/>
    <col min="2049" max="2052" width="13.28515625" customWidth="1"/>
    <col min="2053" max="2053" width="16.5703125" bestFit="1" customWidth="1"/>
    <col min="2305" max="2308" width="13.28515625" customWidth="1"/>
    <col min="2309" max="2309" width="16.5703125" bestFit="1" customWidth="1"/>
    <col min="2561" max="2564" width="13.28515625" customWidth="1"/>
    <col min="2565" max="2565" width="16.5703125" bestFit="1" customWidth="1"/>
    <col min="2817" max="2820" width="13.28515625" customWidth="1"/>
    <col min="2821" max="2821" width="16.5703125" bestFit="1" customWidth="1"/>
    <col min="3073" max="3076" width="13.28515625" customWidth="1"/>
    <col min="3077" max="3077" width="16.5703125" bestFit="1" customWidth="1"/>
    <col min="3329" max="3332" width="13.28515625" customWidth="1"/>
    <col min="3333" max="3333" width="16.5703125" bestFit="1" customWidth="1"/>
    <col min="3585" max="3588" width="13.28515625" customWidth="1"/>
    <col min="3589" max="3589" width="16.5703125" bestFit="1" customWidth="1"/>
    <col min="3841" max="3844" width="13.28515625" customWidth="1"/>
    <col min="3845" max="3845" width="16.5703125" bestFit="1" customWidth="1"/>
    <col min="4097" max="4100" width="13.28515625" customWidth="1"/>
    <col min="4101" max="4101" width="16.5703125" bestFit="1" customWidth="1"/>
    <col min="4353" max="4356" width="13.28515625" customWidth="1"/>
    <col min="4357" max="4357" width="16.5703125" bestFit="1" customWidth="1"/>
    <col min="4609" max="4612" width="13.28515625" customWidth="1"/>
    <col min="4613" max="4613" width="16.5703125" bestFit="1" customWidth="1"/>
    <col min="4865" max="4868" width="13.28515625" customWidth="1"/>
    <col min="4869" max="4869" width="16.5703125" bestFit="1" customWidth="1"/>
    <col min="5121" max="5124" width="13.28515625" customWidth="1"/>
    <col min="5125" max="5125" width="16.5703125" bestFit="1" customWidth="1"/>
    <col min="5377" max="5380" width="13.28515625" customWidth="1"/>
    <col min="5381" max="5381" width="16.5703125" bestFit="1" customWidth="1"/>
    <col min="5633" max="5636" width="13.28515625" customWidth="1"/>
    <col min="5637" max="5637" width="16.5703125" bestFit="1" customWidth="1"/>
    <col min="5889" max="5892" width="13.28515625" customWidth="1"/>
    <col min="5893" max="5893" width="16.5703125" bestFit="1" customWidth="1"/>
    <col min="6145" max="6148" width="13.28515625" customWidth="1"/>
    <col min="6149" max="6149" width="16.5703125" bestFit="1" customWidth="1"/>
    <col min="6401" max="6404" width="13.28515625" customWidth="1"/>
    <col min="6405" max="6405" width="16.5703125" bestFit="1" customWidth="1"/>
    <col min="6657" max="6660" width="13.28515625" customWidth="1"/>
    <col min="6661" max="6661" width="16.5703125" bestFit="1" customWidth="1"/>
    <col min="6913" max="6916" width="13.28515625" customWidth="1"/>
    <col min="6917" max="6917" width="16.5703125" bestFit="1" customWidth="1"/>
    <col min="7169" max="7172" width="13.28515625" customWidth="1"/>
    <col min="7173" max="7173" width="16.5703125" bestFit="1" customWidth="1"/>
    <col min="7425" max="7428" width="13.28515625" customWidth="1"/>
    <col min="7429" max="7429" width="16.5703125" bestFit="1" customWidth="1"/>
    <col min="7681" max="7684" width="13.28515625" customWidth="1"/>
    <col min="7685" max="7685" width="16.5703125" bestFit="1" customWidth="1"/>
    <col min="7937" max="7940" width="13.28515625" customWidth="1"/>
    <col min="7941" max="7941" width="16.5703125" bestFit="1" customWidth="1"/>
    <col min="8193" max="8196" width="13.28515625" customWidth="1"/>
    <col min="8197" max="8197" width="16.5703125" bestFit="1" customWidth="1"/>
    <col min="8449" max="8452" width="13.28515625" customWidth="1"/>
    <col min="8453" max="8453" width="16.5703125" bestFit="1" customWidth="1"/>
    <col min="8705" max="8708" width="13.28515625" customWidth="1"/>
    <col min="8709" max="8709" width="16.5703125" bestFit="1" customWidth="1"/>
    <col min="8961" max="8964" width="13.28515625" customWidth="1"/>
    <col min="8965" max="8965" width="16.5703125" bestFit="1" customWidth="1"/>
    <col min="9217" max="9220" width="13.28515625" customWidth="1"/>
    <col min="9221" max="9221" width="16.5703125" bestFit="1" customWidth="1"/>
    <col min="9473" max="9476" width="13.28515625" customWidth="1"/>
    <col min="9477" max="9477" width="16.5703125" bestFit="1" customWidth="1"/>
    <col min="9729" max="9732" width="13.28515625" customWidth="1"/>
    <col min="9733" max="9733" width="16.5703125" bestFit="1" customWidth="1"/>
    <col min="9985" max="9988" width="13.28515625" customWidth="1"/>
    <col min="9989" max="9989" width="16.5703125" bestFit="1" customWidth="1"/>
    <col min="10241" max="10244" width="13.28515625" customWidth="1"/>
    <col min="10245" max="10245" width="16.5703125" bestFit="1" customWidth="1"/>
    <col min="10497" max="10500" width="13.28515625" customWidth="1"/>
    <col min="10501" max="10501" width="16.5703125" bestFit="1" customWidth="1"/>
    <col min="10753" max="10756" width="13.28515625" customWidth="1"/>
    <col min="10757" max="10757" width="16.5703125" bestFit="1" customWidth="1"/>
    <col min="11009" max="11012" width="13.28515625" customWidth="1"/>
    <col min="11013" max="11013" width="16.5703125" bestFit="1" customWidth="1"/>
    <col min="11265" max="11268" width="13.28515625" customWidth="1"/>
    <col min="11269" max="11269" width="16.5703125" bestFit="1" customWidth="1"/>
    <col min="11521" max="11524" width="13.28515625" customWidth="1"/>
    <col min="11525" max="11525" width="16.5703125" bestFit="1" customWidth="1"/>
    <col min="11777" max="11780" width="13.28515625" customWidth="1"/>
    <col min="11781" max="11781" width="16.5703125" bestFit="1" customWidth="1"/>
    <col min="12033" max="12036" width="13.28515625" customWidth="1"/>
    <col min="12037" max="12037" width="16.5703125" bestFit="1" customWidth="1"/>
    <col min="12289" max="12292" width="13.28515625" customWidth="1"/>
    <col min="12293" max="12293" width="16.5703125" bestFit="1" customWidth="1"/>
    <col min="12545" max="12548" width="13.28515625" customWidth="1"/>
    <col min="12549" max="12549" width="16.5703125" bestFit="1" customWidth="1"/>
    <col min="12801" max="12804" width="13.28515625" customWidth="1"/>
    <col min="12805" max="12805" width="16.5703125" bestFit="1" customWidth="1"/>
    <col min="13057" max="13060" width="13.28515625" customWidth="1"/>
    <col min="13061" max="13061" width="16.5703125" bestFit="1" customWidth="1"/>
    <col min="13313" max="13316" width="13.28515625" customWidth="1"/>
    <col min="13317" max="13317" width="16.5703125" bestFit="1" customWidth="1"/>
    <col min="13569" max="13572" width="13.28515625" customWidth="1"/>
    <col min="13573" max="13573" width="16.5703125" bestFit="1" customWidth="1"/>
    <col min="13825" max="13828" width="13.28515625" customWidth="1"/>
    <col min="13829" max="13829" width="16.5703125" bestFit="1" customWidth="1"/>
    <col min="14081" max="14084" width="13.28515625" customWidth="1"/>
    <col min="14085" max="14085" width="16.5703125" bestFit="1" customWidth="1"/>
    <col min="14337" max="14340" width="13.28515625" customWidth="1"/>
    <col min="14341" max="14341" width="16.5703125" bestFit="1" customWidth="1"/>
    <col min="14593" max="14596" width="13.28515625" customWidth="1"/>
    <col min="14597" max="14597" width="16.5703125" bestFit="1" customWidth="1"/>
    <col min="14849" max="14852" width="13.28515625" customWidth="1"/>
    <col min="14853" max="14853" width="16.5703125" bestFit="1" customWidth="1"/>
    <col min="15105" max="15108" width="13.28515625" customWidth="1"/>
    <col min="15109" max="15109" width="16.5703125" bestFit="1" customWidth="1"/>
    <col min="15361" max="15364" width="13.28515625" customWidth="1"/>
    <col min="15365" max="15365" width="16.5703125" bestFit="1" customWidth="1"/>
    <col min="15617" max="15620" width="13.28515625" customWidth="1"/>
    <col min="15621" max="15621" width="16.5703125" bestFit="1" customWidth="1"/>
    <col min="15873" max="15876" width="13.28515625" customWidth="1"/>
    <col min="15877" max="15877" width="16.5703125" bestFit="1" customWidth="1"/>
    <col min="16129" max="16132" width="13.28515625" customWidth="1"/>
    <col min="16133" max="16133" width="16.5703125" bestFit="1" customWidth="1"/>
  </cols>
  <sheetData>
    <row r="1" spans="1:16" s="2" customFormat="1" ht="21.75" thickBot="1" x14ac:dyDescent="0.4">
      <c r="A1" s="1" t="s">
        <v>76</v>
      </c>
      <c r="E1" s="26"/>
    </row>
    <row r="2" spans="1:16" s="4" customFormat="1" ht="17.25" thickTop="1" thickBot="1" x14ac:dyDescent="0.3">
      <c r="A2" s="3" t="s">
        <v>0</v>
      </c>
      <c r="E2" s="27"/>
      <c r="G2" s="5"/>
      <c r="H2" s="5"/>
      <c r="I2" s="5"/>
    </row>
    <row r="3" spans="1:16" s="5" customFormat="1" ht="16.5" thickBot="1" x14ac:dyDescent="0.3">
      <c r="A3" s="3" t="s">
        <v>1</v>
      </c>
      <c r="E3" s="28"/>
    </row>
    <row r="4" spans="1:16" s="5" customFormat="1" ht="15.75" x14ac:dyDescent="0.25"/>
    <row r="5" spans="1:16" s="5" customFormat="1" ht="16.5" thickBot="1" x14ac:dyDescent="0.3">
      <c r="A5" s="29" t="s">
        <v>3</v>
      </c>
      <c r="B5" s="19"/>
      <c r="D5" s="20" t="s">
        <v>4</v>
      </c>
      <c r="E5" s="28"/>
    </row>
    <row r="6" spans="1:16" s="5" customFormat="1" ht="16.5" thickBot="1" x14ac:dyDescent="0.3">
      <c r="A6" s="29" t="s">
        <v>19</v>
      </c>
      <c r="D6" s="20" t="s">
        <v>20</v>
      </c>
    </row>
    <row r="7" spans="1:16" s="5" customFormat="1" ht="15.75" x14ac:dyDescent="0.25">
      <c r="A7" s="30" t="s">
        <v>21</v>
      </c>
      <c r="B7" s="19"/>
      <c r="D7" s="20" t="s">
        <v>22</v>
      </c>
      <c r="E7" s="28"/>
    </row>
    <row r="8" spans="1:16" s="5" customFormat="1" ht="15.75" x14ac:dyDescent="0.25">
      <c r="A8" s="30"/>
      <c r="B8" s="19"/>
      <c r="D8" s="20"/>
      <c r="E8" s="28"/>
    </row>
    <row r="9" spans="1:16" s="5" customFormat="1" ht="9" customHeight="1" x14ac:dyDescent="0.25"/>
    <row r="10" spans="1:16" s="18" customFormat="1" ht="18.75" x14ac:dyDescent="0.3">
      <c r="A10" s="24" t="s">
        <v>258</v>
      </c>
      <c r="B10" s="25"/>
      <c r="C10" s="25"/>
      <c r="D10" s="25"/>
      <c r="E10" s="25"/>
      <c r="F10" s="25"/>
      <c r="G10" s="25"/>
      <c r="J10" s="24" t="s">
        <v>297</v>
      </c>
      <c r="K10" s="25"/>
      <c r="L10" s="25"/>
      <c r="M10" s="25"/>
      <c r="N10" s="25"/>
      <c r="O10" s="25"/>
      <c r="P10" s="25"/>
    </row>
    <row r="11" spans="1:16" x14ac:dyDescent="0.25">
      <c r="A11" s="6" t="s">
        <v>2</v>
      </c>
      <c r="B11" s="7" t="s">
        <v>6</v>
      </c>
      <c r="C11" s="7" t="s">
        <v>9</v>
      </c>
      <c r="D11" s="7" t="s">
        <v>71</v>
      </c>
      <c r="E11" s="7" t="s">
        <v>72</v>
      </c>
      <c r="F11" s="7" t="s">
        <v>73</v>
      </c>
      <c r="G11" s="7" t="s">
        <v>74</v>
      </c>
      <c r="J11" s="149" t="s">
        <v>2</v>
      </c>
      <c r="K11" s="108" t="s">
        <v>6</v>
      </c>
      <c r="L11" s="108" t="s">
        <v>9</v>
      </c>
      <c r="M11" s="108" t="s">
        <v>71</v>
      </c>
      <c r="N11" s="108" t="s">
        <v>72</v>
      </c>
      <c r="O11" s="108" t="s">
        <v>73</v>
      </c>
      <c r="P11" s="108" t="s">
        <v>74</v>
      </c>
    </row>
    <row r="12" spans="1:16" x14ac:dyDescent="0.25">
      <c r="A12" s="8">
        <v>2003</v>
      </c>
      <c r="B12" s="22" t="s">
        <v>7</v>
      </c>
      <c r="C12" s="23">
        <f>Table327[[#This Row],[Column1]]+3/12</f>
        <v>2003.25</v>
      </c>
      <c r="D12" s="9">
        <f>AVERAGE(Table327[[#This Row],[Column5]:[Column7]])</f>
        <v>2098</v>
      </c>
      <c r="E12" s="9">
        <v>2629</v>
      </c>
      <c r="F12" s="9">
        <v>2150</v>
      </c>
      <c r="G12" s="9">
        <v>1515</v>
      </c>
      <c r="H12" s="10"/>
      <c r="I12" s="10"/>
      <c r="J12" s="8">
        <v>2003</v>
      </c>
      <c r="K12" s="22" t="s">
        <v>7</v>
      </c>
      <c r="L12" s="23">
        <f>Table327[[#This Row],[Column1]]+3/12</f>
        <v>2003.25</v>
      </c>
      <c r="M12" s="9">
        <v>2699.5747339847994</v>
      </c>
      <c r="N12" s="9">
        <v>3382.8322095548319</v>
      </c>
      <c r="O12" s="9">
        <v>2766.4850705754616</v>
      </c>
      <c r="P12" s="9">
        <v>1949.4069218241043</v>
      </c>
    </row>
    <row r="13" spans="1:16" x14ac:dyDescent="0.25">
      <c r="A13" s="11">
        <v>2003</v>
      </c>
      <c r="B13" s="22" t="s">
        <v>249</v>
      </c>
      <c r="C13" s="23">
        <f>Table327[[#This Row],[Column1]]+9/12</f>
        <v>2003.75</v>
      </c>
      <c r="D13" s="9">
        <f>AVERAGE(Table327[[#This Row],[Column5]:[Column7]])</f>
        <v>2172.3333333333335</v>
      </c>
      <c r="E13" s="17">
        <v>2696</v>
      </c>
      <c r="F13" s="17">
        <v>2237</v>
      </c>
      <c r="G13" s="17">
        <v>1584</v>
      </c>
      <c r="H13" s="10"/>
      <c r="I13" s="10"/>
      <c r="J13" s="11">
        <v>2003</v>
      </c>
      <c r="K13" s="22" t="s">
        <v>249</v>
      </c>
      <c r="L13" s="23">
        <f>Table327[[#This Row],[Column1]]+9/12</f>
        <v>2003.75</v>
      </c>
      <c r="M13" s="9">
        <v>2780.1292098632111</v>
      </c>
      <c r="N13" s="17">
        <v>3450.3122678185746</v>
      </c>
      <c r="O13" s="17">
        <v>2862.8889254859614</v>
      </c>
      <c r="P13" s="17">
        <v>2027.186436285097</v>
      </c>
    </row>
    <row r="14" spans="1:16" x14ac:dyDescent="0.25">
      <c r="A14" s="12">
        <v>2004</v>
      </c>
      <c r="B14" s="22" t="s">
        <v>7</v>
      </c>
      <c r="C14" s="23">
        <f>Table327[[#This Row],[Column1]]+3/12</f>
        <v>2004.25</v>
      </c>
      <c r="D14" s="9">
        <f>AVERAGE(Table327[[#This Row],[Column5]:[Column7]])</f>
        <v>2485.3333333333335</v>
      </c>
      <c r="E14" s="9">
        <v>3019</v>
      </c>
      <c r="F14" s="9">
        <v>2520</v>
      </c>
      <c r="G14" s="9">
        <v>1917</v>
      </c>
      <c r="H14" s="10"/>
      <c r="I14" s="189"/>
      <c r="J14" s="188">
        <v>2004</v>
      </c>
      <c r="K14" s="22" t="s">
        <v>7</v>
      </c>
      <c r="L14" s="23">
        <f>Table327[[#This Row],[Column1]]+3/12</f>
        <v>2004.25</v>
      </c>
      <c r="M14" s="9">
        <v>3143.36313055852</v>
      </c>
      <c r="N14" s="9">
        <v>3818.3261632870867</v>
      </c>
      <c r="O14" s="9">
        <v>3187.2083244397013</v>
      </c>
      <c r="P14" s="9">
        <v>2424.5549039487728</v>
      </c>
    </row>
    <row r="15" spans="1:16" x14ac:dyDescent="0.25">
      <c r="A15" s="13">
        <v>2004</v>
      </c>
      <c r="B15" s="22" t="s">
        <v>249</v>
      </c>
      <c r="C15" s="23">
        <f>Table327[[#This Row],[Column1]]+9/12</f>
        <v>2004.75</v>
      </c>
      <c r="D15" s="9">
        <f>AVERAGE(Table327[[#This Row],[Column5]:[Column7]])</f>
        <v>2672.3333333333335</v>
      </c>
      <c r="E15" s="17">
        <v>3245</v>
      </c>
      <c r="F15" s="17">
        <v>2696</v>
      </c>
      <c r="G15" s="17">
        <v>2076</v>
      </c>
      <c r="H15" s="10"/>
      <c r="I15" s="189"/>
      <c r="J15" s="13">
        <v>2004</v>
      </c>
      <c r="K15" s="22" t="s">
        <v>249</v>
      </c>
      <c r="L15" s="23">
        <f>Table327[[#This Row],[Column1]]+9/12</f>
        <v>2004.75</v>
      </c>
      <c r="M15" s="9">
        <v>3335.3787765490606</v>
      </c>
      <c r="N15" s="17">
        <v>4050.1325171142707</v>
      </c>
      <c r="O15" s="17">
        <v>3364.917493417588</v>
      </c>
      <c r="P15" s="17">
        <v>2591.0863191153235</v>
      </c>
    </row>
    <row r="16" spans="1:16" x14ac:dyDescent="0.25">
      <c r="A16" s="14">
        <v>2005</v>
      </c>
      <c r="B16" s="22" t="s">
        <v>7</v>
      </c>
      <c r="C16" s="23">
        <f>Table327[[#This Row],[Column1]]+3/12</f>
        <v>2005.25</v>
      </c>
      <c r="D16" s="9">
        <f>AVERAGE(Table327[[#This Row],[Column5]:[Column7]])</f>
        <v>2844.3333333333335</v>
      </c>
      <c r="E16" s="9">
        <v>3448</v>
      </c>
      <c r="F16" s="9">
        <v>2860</v>
      </c>
      <c r="G16" s="9">
        <v>2225</v>
      </c>
      <c r="H16" s="10"/>
      <c r="I16" s="189"/>
      <c r="J16" s="22">
        <v>2005</v>
      </c>
      <c r="K16" s="22" t="s">
        <v>7</v>
      </c>
      <c r="L16" s="23">
        <f>Table327[[#This Row],[Column1]]+3/12</f>
        <v>2005.25</v>
      </c>
      <c r="M16" s="9">
        <v>3487.6117623728228</v>
      </c>
      <c r="N16" s="9">
        <v>4227.8045318158302</v>
      </c>
      <c r="O16" s="9">
        <v>3506.8216244180026</v>
      </c>
      <c r="P16" s="9">
        <v>2728.2091308846352</v>
      </c>
    </row>
    <row r="17" spans="1:16" x14ac:dyDescent="0.25">
      <c r="A17" s="13">
        <v>2005</v>
      </c>
      <c r="B17" s="22" t="s">
        <v>249</v>
      </c>
      <c r="C17" s="23">
        <f>Table327[[#This Row],[Column1]]+9/12</f>
        <v>2005.75</v>
      </c>
      <c r="D17" s="9">
        <f>AVERAGE(Table327[[#This Row],[Column5]:[Column7]])</f>
        <v>2999.6666666666665</v>
      </c>
      <c r="E17" s="17">
        <v>3618</v>
      </c>
      <c r="F17" s="17">
        <v>3003</v>
      </c>
      <c r="G17" s="17">
        <v>2378</v>
      </c>
      <c r="H17" s="10"/>
      <c r="I17" s="189"/>
      <c r="J17" s="13">
        <v>2005</v>
      </c>
      <c r="K17" s="22" t="s">
        <v>249</v>
      </c>
      <c r="L17" s="23">
        <f>Table327[[#This Row],[Column1]]+9/12</f>
        <v>2005.75</v>
      </c>
      <c r="M17" s="9">
        <v>3576.3178789403082</v>
      </c>
      <c r="N17" s="17">
        <v>4313.5186418511057</v>
      </c>
      <c r="O17" s="17">
        <v>3580.2920070422533</v>
      </c>
      <c r="P17" s="17">
        <v>2835.1429879275652</v>
      </c>
    </row>
    <row r="18" spans="1:16" x14ac:dyDescent="0.25">
      <c r="A18" s="8">
        <v>2006</v>
      </c>
      <c r="B18" s="22" t="s">
        <v>7</v>
      </c>
      <c r="C18" s="23">
        <f>Table3274[[#This Row],[Column1]]+3/12</f>
        <v>2006.25</v>
      </c>
      <c r="D18" s="9">
        <f>AVERAGE(Table3274[[#This Row],[Column5]:[Column7]])</f>
        <v>3070.3333333333335</v>
      </c>
      <c r="E18" s="9">
        <v>3694</v>
      </c>
      <c r="F18" s="9">
        <v>3071</v>
      </c>
      <c r="G18" s="9">
        <v>2446</v>
      </c>
      <c r="H18" s="10"/>
      <c r="I18" s="189"/>
      <c r="J18" s="22">
        <v>2006</v>
      </c>
      <c r="K18" s="22" t="s">
        <v>7</v>
      </c>
      <c r="L18" s="23">
        <v>2006.25</v>
      </c>
      <c r="M18" s="9">
        <v>3642.2482265598928</v>
      </c>
      <c r="N18" s="9">
        <v>4382.0860760760761</v>
      </c>
      <c r="O18" s="9">
        <v>3643.0390740740741</v>
      </c>
      <c r="P18" s="9">
        <v>2901.6195295295292</v>
      </c>
    </row>
    <row r="19" spans="1:16" x14ac:dyDescent="0.25">
      <c r="A19" s="8">
        <v>2006</v>
      </c>
      <c r="B19" s="22" t="s">
        <v>249</v>
      </c>
      <c r="C19" s="23">
        <f>Table3274[[#This Row],[Column1]]+9/12</f>
        <v>2006.75</v>
      </c>
      <c r="D19" s="9">
        <f>AVERAGE(Table3274[[#This Row],[Column5]:[Column7]])</f>
        <v>3162</v>
      </c>
      <c r="E19" s="17">
        <v>3797</v>
      </c>
      <c r="F19" s="17">
        <v>3172</v>
      </c>
      <c r="G19" s="17">
        <v>2517</v>
      </c>
      <c r="H19" s="10"/>
      <c r="I19" s="10"/>
      <c r="J19" s="8">
        <v>2006</v>
      </c>
      <c r="K19" s="22" t="s">
        <v>249</v>
      </c>
      <c r="L19" s="23">
        <v>2006.75</v>
      </c>
      <c r="M19" s="9">
        <v>3693.6804041399701</v>
      </c>
      <c r="N19" s="17">
        <v>4435.4536668309511</v>
      </c>
      <c r="O19" s="17">
        <v>3705.3618728437655</v>
      </c>
      <c r="P19" s="17">
        <v>2940.2256727451945</v>
      </c>
    </row>
    <row r="20" spans="1:16" x14ac:dyDescent="0.25">
      <c r="A20" s="8">
        <v>2007</v>
      </c>
      <c r="B20" s="22" t="s">
        <v>7</v>
      </c>
      <c r="C20" s="23">
        <f>Table3274[[#This Row],[Column1]]+3/12</f>
        <v>2007.25</v>
      </c>
      <c r="D20" s="9">
        <f>AVERAGE(Table3274[[#This Row],[Column5]:[Column7]])</f>
        <v>3594</v>
      </c>
      <c r="E20" s="9">
        <v>4313</v>
      </c>
      <c r="F20" s="9">
        <v>3605</v>
      </c>
      <c r="G20" s="9">
        <v>2864</v>
      </c>
      <c r="H20" s="10"/>
      <c r="I20" s="10"/>
      <c r="J20" s="8">
        <v>2007</v>
      </c>
      <c r="K20" s="22" t="s">
        <v>7</v>
      </c>
      <c r="L20" s="23">
        <v>2007.25</v>
      </c>
      <c r="M20" s="9">
        <v>4147.2205355404085</v>
      </c>
      <c r="N20" s="9">
        <v>4976.8954284323263</v>
      </c>
      <c r="O20" s="9">
        <v>4159.9137536514118</v>
      </c>
      <c r="P20" s="9">
        <v>3304.8524245374879</v>
      </c>
    </row>
    <row r="21" spans="1:16" x14ac:dyDescent="0.25">
      <c r="A21" s="8">
        <v>2007</v>
      </c>
      <c r="B21" s="22" t="s">
        <v>249</v>
      </c>
      <c r="C21" s="23">
        <f>Table3274[[#This Row],[Column1]]+9/12</f>
        <v>2007.75</v>
      </c>
      <c r="D21" s="9">
        <f>AVERAGE(Table3274[[#This Row],[Column5]:[Column7]])</f>
        <v>3819.6666666666665</v>
      </c>
      <c r="E21" s="17">
        <v>4566</v>
      </c>
      <c r="F21" s="17">
        <v>3852</v>
      </c>
      <c r="G21" s="17">
        <v>3041</v>
      </c>
      <c r="H21" s="10"/>
      <c r="I21" s="10"/>
      <c r="J21" s="8">
        <v>2007</v>
      </c>
      <c r="K21" s="22" t="s">
        <v>249</v>
      </c>
      <c r="L21" s="23">
        <v>2007.75</v>
      </c>
      <c r="M21" s="9">
        <v>4342.0908121502798</v>
      </c>
      <c r="N21" s="17">
        <v>5190.5017841726612</v>
      </c>
      <c r="O21" s="17">
        <v>4378.8464460431651</v>
      </c>
      <c r="P21" s="17">
        <v>3456.9242062350118</v>
      </c>
    </row>
    <row r="22" spans="1:16" x14ac:dyDescent="0.25">
      <c r="A22" s="8">
        <v>2008</v>
      </c>
      <c r="B22" s="22" t="s">
        <v>7</v>
      </c>
      <c r="C22" s="23">
        <f>Table3274[[#This Row],[Column1]]+3/12</f>
        <v>2008.25</v>
      </c>
      <c r="D22" s="9">
        <f>AVERAGE(Table3274[[#This Row],[Column5]:[Column7]])</f>
        <v>4275.666666666667</v>
      </c>
      <c r="E22" s="9">
        <v>5223</v>
      </c>
      <c r="F22" s="9">
        <v>4259</v>
      </c>
      <c r="G22" s="9">
        <v>3345</v>
      </c>
      <c r="H22" s="10"/>
      <c r="I22" s="10"/>
      <c r="J22" s="8">
        <v>2008</v>
      </c>
      <c r="K22" s="22" t="s">
        <v>7</v>
      </c>
      <c r="L22" s="23">
        <v>2008.25</v>
      </c>
      <c r="M22" s="9">
        <v>4746.6308493364559</v>
      </c>
      <c r="N22" s="9">
        <v>5798.3128384074935</v>
      </c>
      <c r="O22" s="9">
        <v>4728.1283512880555</v>
      </c>
      <c r="P22" s="9">
        <v>3713.4513583138173</v>
      </c>
    </row>
    <row r="23" spans="1:16" x14ac:dyDescent="0.25">
      <c r="A23" s="8">
        <v>2008</v>
      </c>
      <c r="B23" s="22" t="s">
        <v>249</v>
      </c>
      <c r="C23" s="23">
        <f>Table3274[[#This Row],[Column1]]+9/12</f>
        <v>2008.75</v>
      </c>
      <c r="D23" s="9">
        <f>AVERAGE(Table3274[[#This Row],[Column5]:[Column7]])</f>
        <v>4561</v>
      </c>
      <c r="E23" s="17">
        <v>5619</v>
      </c>
      <c r="F23" s="17">
        <v>4528</v>
      </c>
      <c r="G23" s="17">
        <v>3536</v>
      </c>
      <c r="H23" s="10"/>
      <c r="I23" s="10"/>
      <c r="J23" s="8">
        <v>2008</v>
      </c>
      <c r="K23" s="22" t="s">
        <v>249</v>
      </c>
      <c r="L23" s="23">
        <v>2008.75</v>
      </c>
      <c r="M23" s="9">
        <v>4940.7428564899456</v>
      </c>
      <c r="N23" s="17">
        <v>6086.8305438756852</v>
      </c>
      <c r="O23" s="17">
        <v>4904.9953199268739</v>
      </c>
      <c r="P23" s="17">
        <v>3830.4027056672753</v>
      </c>
    </row>
    <row r="24" spans="1:16" x14ac:dyDescent="0.25">
      <c r="A24" s="8">
        <v>2009</v>
      </c>
      <c r="B24" s="22" t="s">
        <v>7</v>
      </c>
      <c r="C24" s="23">
        <f>Table3274[[#This Row],[Column1]]+3/12</f>
        <v>2009.25</v>
      </c>
      <c r="D24" s="9">
        <f>AVERAGE(Table3274[[#This Row],[Column5]:[Column7]])</f>
        <v>4231.333333333333</v>
      </c>
      <c r="E24" s="9">
        <v>5297</v>
      </c>
      <c r="F24" s="9">
        <v>4196</v>
      </c>
      <c r="G24" s="9">
        <v>3201</v>
      </c>
      <c r="H24" s="10"/>
      <c r="I24" s="10"/>
      <c r="J24" s="8">
        <v>2009</v>
      </c>
      <c r="K24" s="22" t="s">
        <v>7</v>
      </c>
      <c r="L24" s="23">
        <v>2009.25</v>
      </c>
      <c r="M24" s="9">
        <v>4715.0819589406046</v>
      </c>
      <c r="N24" s="9">
        <v>5902.5813305124593</v>
      </c>
      <c r="O24" s="9">
        <v>4675.7091302303716</v>
      </c>
      <c r="P24" s="9">
        <v>3566.9554160789844</v>
      </c>
    </row>
    <row r="25" spans="1:16" x14ac:dyDescent="0.25">
      <c r="A25" s="8">
        <v>2009</v>
      </c>
      <c r="B25" s="22" t="s">
        <v>249</v>
      </c>
      <c r="C25" s="23">
        <f>Table3274[[#This Row],[Column1]]+9/12</f>
        <v>2009.75</v>
      </c>
      <c r="D25" s="9">
        <f>AVERAGE(Table3274[[#This Row],[Column5]:[Column7]])</f>
        <v>4151.666666666667</v>
      </c>
      <c r="E25" s="17">
        <v>5314</v>
      </c>
      <c r="F25" s="17">
        <v>4084</v>
      </c>
      <c r="G25" s="17">
        <v>3057</v>
      </c>
      <c r="J25" s="8">
        <v>2009</v>
      </c>
      <c r="K25" s="22" t="s">
        <v>249</v>
      </c>
      <c r="L25" s="23">
        <v>2009.75</v>
      </c>
      <c r="M25" s="9">
        <v>4555.627677469136</v>
      </c>
      <c r="N25" s="17">
        <v>5831.0571203703703</v>
      </c>
      <c r="O25" s="17">
        <v>4481.3769814814814</v>
      </c>
      <c r="P25" s="17">
        <v>3354.4489305555558</v>
      </c>
    </row>
    <row r="26" spans="1:16" x14ac:dyDescent="0.25">
      <c r="A26" s="8">
        <v>2010</v>
      </c>
      <c r="B26" s="22" t="s">
        <v>7</v>
      </c>
      <c r="C26" s="23">
        <f>Table3274[[#This Row],[Column1]]+3/12</f>
        <v>2010.25</v>
      </c>
      <c r="D26" s="9">
        <f>AVERAGE(Table3274[[#This Row],[Column5]:[Column7]])</f>
        <v>4268</v>
      </c>
      <c r="E26" s="9">
        <v>5510</v>
      </c>
      <c r="F26" s="9">
        <v>4206</v>
      </c>
      <c r="G26" s="9">
        <v>3088</v>
      </c>
      <c r="J26" s="8">
        <v>2010</v>
      </c>
      <c r="K26" s="22" t="s">
        <v>7</v>
      </c>
      <c r="L26" s="23">
        <v>2010.25</v>
      </c>
      <c r="M26" s="9">
        <v>4648.8444669117644</v>
      </c>
      <c r="N26" s="9">
        <v>6001.6712775735296</v>
      </c>
      <c r="O26" s="9">
        <v>4581.3120496323527</v>
      </c>
      <c r="P26" s="9">
        <v>3363.5500735294117</v>
      </c>
    </row>
    <row r="27" spans="1:16" x14ac:dyDescent="0.25">
      <c r="A27" s="8">
        <v>2010</v>
      </c>
      <c r="B27" s="22" t="s">
        <v>249</v>
      </c>
      <c r="C27" s="23">
        <f>Table3274[[#This Row],[Column1]]+9/12</f>
        <v>2010.75</v>
      </c>
      <c r="D27" s="9">
        <f>AVERAGE(Table3274[[#This Row],[Column5]:[Column7]])</f>
        <v>4518</v>
      </c>
      <c r="E27" s="17">
        <v>5841</v>
      </c>
      <c r="F27" s="17">
        <v>4452</v>
      </c>
      <c r="G27" s="17">
        <v>3261</v>
      </c>
      <c r="J27" s="8">
        <v>2010</v>
      </c>
      <c r="K27" s="22" t="s">
        <v>249</v>
      </c>
      <c r="L27" s="23">
        <v>2010.75</v>
      </c>
      <c r="M27" s="9">
        <v>4903.1264010989007</v>
      </c>
      <c r="N27" s="17">
        <v>6338.9024587912081</v>
      </c>
      <c r="O27" s="17">
        <v>4831.5003846153841</v>
      </c>
      <c r="P27" s="17">
        <v>3538.9763598901095</v>
      </c>
    </row>
    <row r="28" spans="1:16" x14ac:dyDescent="0.25">
      <c r="A28" s="8">
        <v>2011</v>
      </c>
      <c r="B28" s="22" t="s">
        <v>7</v>
      </c>
      <c r="C28" s="23">
        <f>Table3274[[#This Row],[Column1]]+3/12</f>
        <v>2011.25</v>
      </c>
      <c r="D28" s="9">
        <f>AVERAGE(Table3274[[#This Row],[Column5]:[Column7]])</f>
        <v>5701</v>
      </c>
      <c r="E28" s="9">
        <v>7389</v>
      </c>
      <c r="F28" s="9">
        <v>5700</v>
      </c>
      <c r="G28" s="9">
        <v>4014</v>
      </c>
      <c r="J28" s="8">
        <v>2011</v>
      </c>
      <c r="K28" s="22" t="s">
        <v>7</v>
      </c>
      <c r="L28" s="23">
        <v>2011.25</v>
      </c>
      <c r="M28" s="9">
        <v>6045.789337807606</v>
      </c>
      <c r="N28" s="9">
        <v>7835.8774630872476</v>
      </c>
      <c r="O28" s="9">
        <v>6044.728859060403</v>
      </c>
      <c r="P28" s="9">
        <v>4256.7616912751682</v>
      </c>
    </row>
    <row r="29" spans="1:16" x14ac:dyDescent="0.25">
      <c r="A29" s="8">
        <v>2011</v>
      </c>
      <c r="B29" s="22" t="s">
        <v>249</v>
      </c>
      <c r="C29" s="23">
        <f>Table3274[[#This Row],[Column1]]+9/12</f>
        <v>2011.75</v>
      </c>
      <c r="D29" s="9">
        <f>AVERAGE(Table3274[[#This Row],[Column5]:[Column7]])</f>
        <v>5725.666666666667</v>
      </c>
      <c r="E29" s="17">
        <v>7351</v>
      </c>
      <c r="F29" s="17">
        <v>5711</v>
      </c>
      <c r="G29" s="17">
        <v>4115</v>
      </c>
      <c r="J29" s="8">
        <v>2011</v>
      </c>
      <c r="K29" s="22" t="s">
        <v>249</v>
      </c>
      <c r="L29" s="23">
        <v>2011.75</v>
      </c>
      <c r="M29" s="9">
        <v>5980.962257969737</v>
      </c>
      <c r="N29" s="17">
        <v>7678.7658307624506</v>
      </c>
      <c r="O29" s="17">
        <v>5965.6416350815334</v>
      </c>
      <c r="P29" s="17">
        <v>4298.4793080652271</v>
      </c>
    </row>
    <row r="30" spans="1:16" x14ac:dyDescent="0.25">
      <c r="A30" s="8">
        <v>2012</v>
      </c>
      <c r="B30" s="22" t="s">
        <v>7</v>
      </c>
      <c r="C30" s="23">
        <f>Table3274[[#This Row],[Column1]]+3/12</f>
        <v>2012.25</v>
      </c>
      <c r="D30" s="9">
        <f>AVERAGE(Table3274[[#This Row],[Column5]:[Column7]])</f>
        <v>7132.333333333333</v>
      </c>
      <c r="E30" s="9">
        <v>9370</v>
      </c>
      <c r="F30" s="9">
        <v>7148</v>
      </c>
      <c r="G30" s="9">
        <v>4879</v>
      </c>
      <c r="H30" s="10"/>
      <c r="I30" s="10"/>
      <c r="J30" s="8">
        <v>2012</v>
      </c>
      <c r="K30" s="22" t="s">
        <v>7</v>
      </c>
      <c r="L30" s="23">
        <v>2012.25</v>
      </c>
      <c r="M30" s="9">
        <v>7369.1554039523389</v>
      </c>
      <c r="N30" s="9">
        <v>9681.1215780296425</v>
      </c>
      <c r="O30" s="9">
        <v>7385.3422667829118</v>
      </c>
      <c r="P30" s="9">
        <v>5041.0023670444634</v>
      </c>
    </row>
    <row r="31" spans="1:16" x14ac:dyDescent="0.25">
      <c r="A31" s="11">
        <v>2012</v>
      </c>
      <c r="B31" s="22" t="s">
        <v>249</v>
      </c>
      <c r="C31" s="23">
        <f>Table3274[[#This Row],[Column1]]+9/12</f>
        <v>2012.75</v>
      </c>
      <c r="D31" s="9">
        <f>AVERAGE(Table3274[[#This Row],[Column5]:[Column7]])</f>
        <v>7317</v>
      </c>
      <c r="E31" s="17">
        <v>9644</v>
      </c>
      <c r="F31" s="17">
        <v>7344</v>
      </c>
      <c r="G31" s="17">
        <v>4963</v>
      </c>
      <c r="H31" s="10"/>
      <c r="I31" s="10"/>
      <c r="J31" s="11">
        <v>2012</v>
      </c>
      <c r="K31" s="22" t="s">
        <v>249</v>
      </c>
      <c r="L31" s="23">
        <v>2012.75</v>
      </c>
      <c r="M31" s="9">
        <v>7494.6127441659464</v>
      </c>
      <c r="N31" s="17">
        <v>9878.0983059636983</v>
      </c>
      <c r="O31" s="17">
        <v>7522.2681417458944</v>
      </c>
      <c r="P31" s="17">
        <v>5083.4717847882457</v>
      </c>
    </row>
    <row r="32" spans="1:16" x14ac:dyDescent="0.25">
      <c r="A32" s="12">
        <v>2013</v>
      </c>
      <c r="B32" s="22" t="s">
        <v>7</v>
      </c>
      <c r="C32" s="23">
        <f>Table3274[[#This Row],[Column1]]+3/12</f>
        <v>2013.25</v>
      </c>
      <c r="D32" s="9">
        <f>AVERAGE(Table3274[[#This Row],[Column5]:[Column7]])</f>
        <v>8690.6666666666661</v>
      </c>
      <c r="E32" s="9">
        <v>11515</v>
      </c>
      <c r="F32" s="9">
        <v>8693</v>
      </c>
      <c r="G32" s="9">
        <v>5864</v>
      </c>
      <c r="H32" s="10"/>
      <c r="I32" s="10"/>
      <c r="J32" s="150">
        <v>2013</v>
      </c>
      <c r="K32" s="22" t="s">
        <v>7</v>
      </c>
      <c r="L32" s="23">
        <v>2013.25</v>
      </c>
      <c r="M32" s="9">
        <v>8848.0916723940427</v>
      </c>
      <c r="N32" s="9">
        <v>11723.585717353952</v>
      </c>
      <c r="O32" s="9">
        <v>8850.4672723367694</v>
      </c>
      <c r="P32" s="9">
        <v>5970.2220274914089</v>
      </c>
    </row>
    <row r="33" spans="1:16" x14ac:dyDescent="0.25">
      <c r="A33" s="13">
        <v>2013</v>
      </c>
      <c r="B33" s="22" t="s">
        <v>249</v>
      </c>
      <c r="C33" s="23">
        <f>Table3274[[#This Row],[Column1]]+9/12</f>
        <v>2013.75</v>
      </c>
      <c r="D33" s="9">
        <f>AVERAGE(Table3274[[#This Row],[Column5]:[Column7]])</f>
        <v>8645.6666666666661</v>
      </c>
      <c r="E33" s="17">
        <v>11437</v>
      </c>
      <c r="F33" s="17">
        <v>8694</v>
      </c>
      <c r="G33" s="17">
        <v>5806</v>
      </c>
      <c r="H33" s="10"/>
      <c r="I33" s="10"/>
      <c r="J33" s="11">
        <v>2013</v>
      </c>
      <c r="K33" s="22" t="s">
        <v>249</v>
      </c>
      <c r="L33" s="23">
        <v>2013.75</v>
      </c>
      <c r="M33" s="9">
        <v>8753.395883525558</v>
      </c>
      <c r="N33" s="17">
        <v>11579.510589491671</v>
      </c>
      <c r="O33" s="17">
        <v>8802.3314737291767</v>
      </c>
      <c r="P33" s="17">
        <v>5878.3455873558305</v>
      </c>
    </row>
    <row r="34" spans="1:16" x14ac:dyDescent="0.25">
      <c r="A34" s="14">
        <v>2014</v>
      </c>
      <c r="B34" s="22" t="s">
        <v>7</v>
      </c>
      <c r="C34" s="23">
        <f>Table3274[[#This Row],[Column1]]+3/12</f>
        <v>2014.25</v>
      </c>
      <c r="D34" s="9">
        <f>AVERAGE(Table3274[[#This Row],[Column5]:[Column7]])</f>
        <v>7986.333333333333</v>
      </c>
      <c r="E34" s="9">
        <v>11104</v>
      </c>
      <c r="F34" s="9">
        <v>8323</v>
      </c>
      <c r="G34" s="9">
        <v>4532</v>
      </c>
      <c r="H34" s="10"/>
      <c r="I34" s="10"/>
      <c r="J34" s="8">
        <v>2014</v>
      </c>
      <c r="K34" s="22" t="s">
        <v>7</v>
      </c>
      <c r="L34" s="23">
        <v>2014.25</v>
      </c>
      <c r="M34" s="9">
        <v>8010.5660925377333</v>
      </c>
      <c r="N34" s="9">
        <v>11137.692628015233</v>
      </c>
      <c r="O34" s="9">
        <v>8348.2542996191278</v>
      </c>
      <c r="P34" s="9">
        <v>4545.7513499788402</v>
      </c>
    </row>
    <row r="35" spans="1:16" x14ac:dyDescent="0.25">
      <c r="A35" s="13">
        <v>2014</v>
      </c>
      <c r="B35" s="22" t="s">
        <v>249</v>
      </c>
      <c r="C35" s="23">
        <f>Table3274[[#This Row],[Column1]]+9/12</f>
        <v>2014.75</v>
      </c>
      <c r="D35" s="15">
        <f>AVERAGE(Table3274[[#This Row],[Column5]:[Column7]])</f>
        <v>8277.6666666666661</v>
      </c>
      <c r="E35" s="17">
        <v>11092</v>
      </c>
      <c r="F35" s="17">
        <v>8307</v>
      </c>
      <c r="G35" s="17">
        <v>5434</v>
      </c>
      <c r="H35" s="10"/>
      <c r="I35" s="10"/>
      <c r="J35" s="11">
        <v>2014</v>
      </c>
      <c r="K35" s="22" t="s">
        <v>249</v>
      </c>
      <c r="L35" s="23">
        <v>2014.75</v>
      </c>
      <c r="M35" s="15">
        <v>8243.4778165266107</v>
      </c>
      <c r="N35" s="17">
        <v>11046.187243697479</v>
      </c>
      <c r="O35" s="17">
        <v>8272.6899957983187</v>
      </c>
      <c r="P35" s="17">
        <v>5411.5562100840334</v>
      </c>
    </row>
    <row r="36" spans="1:16" x14ac:dyDescent="0.25">
      <c r="A36" s="14">
        <v>2015</v>
      </c>
      <c r="B36" s="22" t="s">
        <v>7</v>
      </c>
      <c r="C36" s="23">
        <f>Table3274[[#This Row],[Column1]]+3/12</f>
        <v>2015.25</v>
      </c>
      <c r="D36" s="9">
        <f>AVERAGE(Table3274[[#This Row],[Column5]:[Column7]])</f>
        <v>7371.666666666667</v>
      </c>
      <c r="E36" s="9">
        <v>9924</v>
      </c>
      <c r="F36" s="9">
        <v>7375</v>
      </c>
      <c r="G36" s="9">
        <v>4816</v>
      </c>
      <c r="H36" s="10"/>
      <c r="I36" s="135"/>
      <c r="J36" s="8">
        <v>2015</v>
      </c>
      <c r="K36" s="22" t="s">
        <v>7</v>
      </c>
      <c r="L36" s="23">
        <v>2015.25</v>
      </c>
      <c r="M36" s="9">
        <v>7400.2978328391928</v>
      </c>
      <c r="N36" s="9">
        <v>9962.544294790343</v>
      </c>
      <c r="O36" s="9">
        <v>7403.6441126641257</v>
      </c>
      <c r="P36" s="9">
        <v>4834.7050910631087</v>
      </c>
    </row>
    <row r="37" spans="1:16" x14ac:dyDescent="0.25">
      <c r="A37" s="22">
        <v>2015</v>
      </c>
      <c r="B37" s="22" t="s">
        <v>249</v>
      </c>
      <c r="C37" s="23">
        <f>Table3274[[#This Row],[Column1]]+9/12</f>
        <v>2015.75</v>
      </c>
      <c r="D37" s="15">
        <f>AVERAGE(Table3274[[#This Row],[Column5]:[Column7]])</f>
        <v>7094.666666666667</v>
      </c>
      <c r="E37" s="17">
        <v>9531</v>
      </c>
      <c r="F37" s="17">
        <v>7054</v>
      </c>
      <c r="G37" s="17">
        <v>4699</v>
      </c>
      <c r="H37" s="135"/>
      <c r="I37" s="135"/>
      <c r="J37" s="8">
        <v>2015</v>
      </c>
      <c r="K37" s="22" t="s">
        <v>249</v>
      </c>
      <c r="L37" s="23">
        <v>2015.75</v>
      </c>
      <c r="M37" s="15">
        <v>7094.666666666667</v>
      </c>
      <c r="N37" s="17">
        <v>9531</v>
      </c>
      <c r="O37" s="17">
        <v>7054</v>
      </c>
      <c r="P37" s="17">
        <v>4699</v>
      </c>
    </row>
    <row r="38" spans="1:16" x14ac:dyDescent="0.25">
      <c r="A38" s="13">
        <v>2016</v>
      </c>
      <c r="B38" s="13" t="s">
        <v>7</v>
      </c>
      <c r="C38" s="109">
        <v>2016.25</v>
      </c>
      <c r="D38" s="15">
        <v>6732</v>
      </c>
      <c r="E38" s="15">
        <v>9146</v>
      </c>
      <c r="F38" s="15">
        <v>6688</v>
      </c>
      <c r="G38" s="15">
        <v>4361</v>
      </c>
      <c r="H38" s="10"/>
      <c r="I38" s="10"/>
      <c r="J38" s="11">
        <v>2016</v>
      </c>
      <c r="K38" s="13" t="s">
        <v>7</v>
      </c>
      <c r="L38" s="109">
        <v>2016.25</v>
      </c>
      <c r="M38" s="15">
        <v>6701.3794372112561</v>
      </c>
      <c r="N38" s="15">
        <v>9104.399336413273</v>
      </c>
      <c r="O38" s="15">
        <v>6657.5795716085677</v>
      </c>
      <c r="P38" s="15">
        <v>4341.1639521209581</v>
      </c>
    </row>
    <row r="39" spans="1:16" x14ac:dyDescent="0.25">
      <c r="A39" s="17">
        <v>2016</v>
      </c>
      <c r="B39" s="17" t="s">
        <v>249</v>
      </c>
      <c r="C39" s="129">
        <v>2016.75</v>
      </c>
      <c r="D39" s="17">
        <v>6486</v>
      </c>
      <c r="E39" s="17">
        <v>8811</v>
      </c>
      <c r="F39" s="17">
        <v>6433</v>
      </c>
      <c r="G39" s="17">
        <v>4214</v>
      </c>
      <c r="H39" s="135"/>
      <c r="I39" s="10"/>
      <c r="J39" s="151">
        <v>2016</v>
      </c>
      <c r="K39" s="17" t="s">
        <v>249</v>
      </c>
      <c r="L39" s="129">
        <v>2016.75</v>
      </c>
      <c r="M39" s="17">
        <v>6405.2278953922787</v>
      </c>
      <c r="N39" s="17">
        <v>8701.2739726027394</v>
      </c>
      <c r="O39" s="17">
        <v>6352.8879202988792</v>
      </c>
      <c r="P39" s="17">
        <v>4161.5217932752175</v>
      </c>
    </row>
    <row r="40" spans="1:16" x14ac:dyDescent="0.25">
      <c r="A40" s="13">
        <v>2017</v>
      </c>
      <c r="B40" s="13" t="s">
        <v>7</v>
      </c>
      <c r="C40" s="109">
        <v>2017.25</v>
      </c>
      <c r="D40" s="15">
        <v>6545</v>
      </c>
      <c r="E40" s="15">
        <v>8900</v>
      </c>
      <c r="F40" s="15">
        <v>6508</v>
      </c>
      <c r="G40" s="15">
        <v>4227</v>
      </c>
      <c r="H40" s="10"/>
      <c r="I40" s="10"/>
      <c r="J40" s="11">
        <v>2017</v>
      </c>
      <c r="K40" s="13" t="s">
        <v>7</v>
      </c>
      <c r="L40" s="109">
        <v>2017.25</v>
      </c>
      <c r="M40" s="15">
        <v>6397.227011494253</v>
      </c>
      <c r="N40" s="15">
        <v>8699.0558292282403</v>
      </c>
      <c r="O40" s="15">
        <v>6361.0623973727425</v>
      </c>
      <c r="P40" s="15">
        <v>4131.5628078817736</v>
      </c>
    </row>
    <row r="41" spans="1:16" x14ac:dyDescent="0.25">
      <c r="A41" s="17">
        <v>2017</v>
      </c>
      <c r="B41" s="17" t="s">
        <v>249</v>
      </c>
      <c r="C41" s="129">
        <v>2017.75</v>
      </c>
      <c r="D41" s="17">
        <v>6694</v>
      </c>
      <c r="E41" s="17">
        <v>9078</v>
      </c>
      <c r="F41" s="17">
        <v>6655</v>
      </c>
      <c r="G41" s="17">
        <v>4349</v>
      </c>
      <c r="H41" s="135"/>
      <c r="I41" s="10"/>
      <c r="J41" s="151">
        <v>2017</v>
      </c>
      <c r="K41" s="17" t="s">
        <v>249</v>
      </c>
      <c r="L41" s="129">
        <v>2017.75</v>
      </c>
      <c r="M41" s="17">
        <v>6518.6352844862877</v>
      </c>
      <c r="N41" s="17">
        <v>8840.1809250920996</v>
      </c>
      <c r="O41" s="17">
        <v>6480.6569791240272</v>
      </c>
      <c r="P41" s="17">
        <v>4235.0679492427344</v>
      </c>
    </row>
    <row r="42" spans="1:16" x14ac:dyDescent="0.25">
      <c r="A42" s="13">
        <v>2018</v>
      </c>
      <c r="B42" s="13" t="s">
        <v>7</v>
      </c>
      <c r="C42" s="109">
        <v>2018.25</v>
      </c>
      <c r="D42" s="15">
        <v>6951</v>
      </c>
      <c r="E42" s="15">
        <v>9376</v>
      </c>
      <c r="F42" s="15">
        <v>6925</v>
      </c>
      <c r="G42" s="15">
        <v>4552</v>
      </c>
      <c r="H42" s="10"/>
      <c r="I42" s="10"/>
      <c r="J42" s="11">
        <v>2018</v>
      </c>
      <c r="K42" s="13" t="s">
        <v>7</v>
      </c>
      <c r="L42" s="109">
        <v>2018.25</v>
      </c>
      <c r="M42" s="15">
        <v>6625</v>
      </c>
      <c r="N42" s="15">
        <v>8936.5</v>
      </c>
      <c r="O42" s="15">
        <v>6600.390625</v>
      </c>
      <c r="P42" s="15">
        <v>4338.6250000000009</v>
      </c>
    </row>
    <row r="43" spans="1:16" x14ac:dyDescent="0.25">
      <c r="A43" s="17">
        <v>2018</v>
      </c>
      <c r="B43" s="17" t="s">
        <v>249</v>
      </c>
      <c r="C43" s="129">
        <v>2018.75</v>
      </c>
      <c r="D43" s="17">
        <v>6844</v>
      </c>
      <c r="E43" s="17">
        <v>9237</v>
      </c>
      <c r="F43" s="17">
        <v>6822</v>
      </c>
      <c r="G43" s="17">
        <v>4473</v>
      </c>
      <c r="H43" s="135"/>
      <c r="I43" s="10"/>
      <c r="J43" s="151">
        <v>2018</v>
      </c>
      <c r="K43" s="17" t="s">
        <v>249</v>
      </c>
      <c r="L43" s="129">
        <v>2018.75</v>
      </c>
      <c r="M43" s="17">
        <v>6450.8225039619656</v>
      </c>
      <c r="N43" s="17">
        <v>8706.3482567353403</v>
      </c>
      <c r="O43" s="17">
        <v>6430.0863708399365</v>
      </c>
      <c r="P43" s="17">
        <v>4216.0328843106181</v>
      </c>
    </row>
    <row r="44" spans="1:16" x14ac:dyDescent="0.25">
      <c r="A44" s="13">
        <v>2019</v>
      </c>
      <c r="B44" s="13" t="s">
        <v>7</v>
      </c>
      <c r="C44" s="109">
        <v>2019.25</v>
      </c>
      <c r="D44" s="15">
        <v>6794</v>
      </c>
      <c r="E44" s="15">
        <v>9157</v>
      </c>
      <c r="F44" s="15">
        <v>6788</v>
      </c>
      <c r="G44" s="15">
        <v>4437</v>
      </c>
      <c r="H44" s="10"/>
      <c r="I44" s="10"/>
      <c r="J44" s="11">
        <v>2019</v>
      </c>
      <c r="K44" s="13" t="s">
        <v>7</v>
      </c>
      <c r="L44" s="109">
        <v>2019.25</v>
      </c>
      <c r="M44" s="15">
        <v>6358.3501180173089</v>
      </c>
      <c r="N44" s="15">
        <v>8569.8280881195915</v>
      </c>
      <c r="O44" s="15">
        <v>6352.7348544453189</v>
      </c>
      <c r="P44" s="15">
        <v>4152.487411487019</v>
      </c>
    </row>
    <row r="45" spans="1:16" x14ac:dyDescent="0.25">
      <c r="A45" s="17">
        <v>2019</v>
      </c>
      <c r="B45" s="17" t="s">
        <v>249</v>
      </c>
      <c r="C45" s="129">
        <v>2019.75</v>
      </c>
      <c r="D45" s="17">
        <v>6849.333333333333</v>
      </c>
      <c r="E45" s="17">
        <v>9239</v>
      </c>
      <c r="F45" s="17">
        <v>6861</v>
      </c>
      <c r="G45" s="17">
        <v>4448</v>
      </c>
      <c r="H45" s="135"/>
      <c r="I45" s="10"/>
      <c r="J45" s="151">
        <v>2019</v>
      </c>
      <c r="K45" s="17" t="s">
        <v>249</v>
      </c>
      <c r="L45" s="129">
        <v>2019.75</v>
      </c>
      <c r="M45" s="17">
        <v>6331.7727883860643</v>
      </c>
      <c r="N45" s="17">
        <v>8540.867547970438</v>
      </c>
      <c r="O45" s="17">
        <v>6342.5578792753722</v>
      </c>
      <c r="P45" s="17">
        <v>4111.8929379123829</v>
      </c>
    </row>
    <row r="46" spans="1:16" x14ac:dyDescent="0.25">
      <c r="A46" s="13">
        <v>2020</v>
      </c>
      <c r="B46" s="13" t="s">
        <v>7</v>
      </c>
      <c r="C46" s="109">
        <v>2020.25</v>
      </c>
      <c r="D46" s="15">
        <v>7095</v>
      </c>
      <c r="E46" s="15">
        <v>9482</v>
      </c>
      <c r="F46" s="15">
        <v>7111</v>
      </c>
      <c r="G46" s="15">
        <v>4693</v>
      </c>
      <c r="H46" s="10"/>
      <c r="I46" s="10"/>
      <c r="J46" s="11">
        <v>2020</v>
      </c>
      <c r="K46" s="13" t="s">
        <v>7</v>
      </c>
      <c r="L46" s="109">
        <v>2020.25</v>
      </c>
      <c r="M46" s="15">
        <v>6540.5721287023216</v>
      </c>
      <c r="N46" s="15">
        <v>8741.0436820796931</v>
      </c>
      <c r="O46" s="15">
        <v>6555.3218332913621</v>
      </c>
      <c r="P46" s="15">
        <v>4326.272727272727</v>
      </c>
    </row>
    <row r="47" spans="1:16" x14ac:dyDescent="0.25">
      <c r="A47" s="17">
        <v>2020</v>
      </c>
      <c r="B47" s="17" t="s">
        <v>249</v>
      </c>
      <c r="C47" s="129">
        <v>2020.75</v>
      </c>
      <c r="D47" s="17">
        <v>6966</v>
      </c>
      <c r="E47" s="17">
        <v>9236</v>
      </c>
      <c r="F47" s="17">
        <v>6975</v>
      </c>
      <c r="G47" s="17">
        <v>4686</v>
      </c>
      <c r="H47" s="135"/>
      <c r="I47" s="10"/>
      <c r="J47" s="151">
        <v>2020</v>
      </c>
      <c r="K47" s="17" t="s">
        <v>249</v>
      </c>
      <c r="L47" s="129">
        <v>2020.75</v>
      </c>
      <c r="M47" s="17">
        <v>6368.2375518672206</v>
      </c>
      <c r="N47" s="17">
        <v>8443.4455970493327</v>
      </c>
      <c r="O47" s="17">
        <v>6376.465248962656</v>
      </c>
      <c r="P47" s="17">
        <v>4283.8876210235139</v>
      </c>
    </row>
    <row r="48" spans="1:16" x14ac:dyDescent="0.25">
      <c r="A48" s="13">
        <v>2021</v>
      </c>
      <c r="B48" s="13" t="s">
        <v>7</v>
      </c>
      <c r="C48" s="109">
        <v>2021.25</v>
      </c>
      <c r="D48" s="15">
        <v>7756</v>
      </c>
      <c r="E48" s="15">
        <v>10086</v>
      </c>
      <c r="F48" s="15">
        <v>7790</v>
      </c>
      <c r="G48" s="15">
        <v>5392</v>
      </c>
      <c r="H48" s="10"/>
      <c r="I48" s="10"/>
      <c r="J48" s="11">
        <v>2021</v>
      </c>
      <c r="K48" s="13" t="s">
        <v>7</v>
      </c>
      <c r="L48" s="109">
        <v>2021.25</v>
      </c>
      <c r="M48" s="15">
        <v>6950</v>
      </c>
      <c r="N48" s="15">
        <v>9037</v>
      </c>
      <c r="O48" s="15">
        <v>6980</v>
      </c>
      <c r="P48" s="15">
        <v>4831</v>
      </c>
    </row>
    <row r="49" spans="1:18" x14ac:dyDescent="0.25">
      <c r="A49" s="17">
        <v>2021</v>
      </c>
      <c r="B49" s="17" t="s">
        <v>249</v>
      </c>
      <c r="C49" s="129">
        <v>2021.75</v>
      </c>
      <c r="D49" s="17">
        <v>9333.3333333333339</v>
      </c>
      <c r="E49" s="17">
        <v>12182</v>
      </c>
      <c r="F49" s="17">
        <v>9315</v>
      </c>
      <c r="G49" s="17">
        <v>6503</v>
      </c>
      <c r="H49" s="135"/>
      <c r="I49" s="10"/>
      <c r="J49" s="151">
        <v>2021</v>
      </c>
      <c r="K49" s="17" t="s">
        <v>249</v>
      </c>
      <c r="L49" s="129">
        <v>2021.75</v>
      </c>
      <c r="M49" s="17">
        <v>8075.3016659983241</v>
      </c>
      <c r="N49" s="17">
        <v>10539.999095913383</v>
      </c>
      <c r="O49" s="17">
        <v>8059.4394662972554</v>
      </c>
      <c r="P49" s="17">
        <v>5626.4664357843321</v>
      </c>
    </row>
    <row r="50" spans="1:18" x14ac:dyDescent="0.25">
      <c r="A50" s="22"/>
      <c r="B50" s="22"/>
      <c r="C50" s="136"/>
      <c r="D50" s="137"/>
      <c r="E50" s="137"/>
      <c r="F50" s="137"/>
      <c r="G50" s="137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5">
      <c r="A51" s="22"/>
      <c r="B51" s="22"/>
      <c r="C51" s="136"/>
      <c r="D51" s="137"/>
      <c r="E51" s="137"/>
      <c r="F51" s="137"/>
      <c r="G51" s="137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5">
      <c r="A52" s="14"/>
      <c r="B52" s="46"/>
      <c r="C52" s="46"/>
      <c r="D52" s="46"/>
      <c r="E52" s="46"/>
      <c r="F52" s="46"/>
      <c r="G52" s="4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5">
      <c r="A53" s="47" t="s">
        <v>300</v>
      </c>
      <c r="B53" s="46"/>
      <c r="C53" s="46"/>
      <c r="D53" s="46"/>
      <c r="E53" s="46"/>
      <c r="F53" s="46"/>
      <c r="G53" s="46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5">
      <c r="A54" s="47" t="s">
        <v>303</v>
      </c>
      <c r="B54" s="47"/>
      <c r="C54" s="48"/>
      <c r="D54" s="48"/>
      <c r="E54" s="48"/>
      <c r="F54" s="48"/>
      <c r="G54" s="48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5">
      <c r="A55" s="16"/>
      <c r="B55" s="16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5">
      <c r="A56" s="16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5">
      <c r="A57" s="38" t="s">
        <v>28</v>
      </c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5">
      <c r="A58" s="21" t="s">
        <v>8</v>
      </c>
      <c r="B58" s="21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5">
      <c r="A59" s="21" t="s">
        <v>75</v>
      </c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5"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5"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5">
      <c r="J62" s="10"/>
      <c r="K62" s="10"/>
      <c r="L62" s="10"/>
      <c r="M62" s="10"/>
      <c r="N62" s="10"/>
      <c r="O62" s="10"/>
      <c r="P62" s="10"/>
      <c r="Q62" s="10"/>
      <c r="R62" s="10"/>
    </row>
    <row r="63" spans="1:18" s="46" customFormat="1" x14ac:dyDescent="0.25">
      <c r="A63"/>
      <c r="B63"/>
      <c r="C63"/>
      <c r="D63"/>
      <c r="E63"/>
      <c r="F63"/>
      <c r="G63"/>
      <c r="J63" s="10"/>
      <c r="K63" s="10"/>
      <c r="L63" s="10"/>
      <c r="M63" s="10"/>
      <c r="N63" s="10"/>
      <c r="O63" s="10"/>
      <c r="P63" s="10"/>
      <c r="Q63" s="10"/>
      <c r="R63" s="10"/>
    </row>
    <row r="64" spans="1:18" s="48" customFormat="1" x14ac:dyDescent="0.25">
      <c r="A64"/>
      <c r="B64"/>
      <c r="C64"/>
      <c r="D64"/>
      <c r="E64"/>
      <c r="F64"/>
      <c r="G64"/>
      <c r="J64" s="10"/>
      <c r="K64" s="10"/>
      <c r="L64" s="10"/>
      <c r="M64" s="10"/>
      <c r="N64" s="10"/>
      <c r="O64" s="10"/>
      <c r="P64" s="10"/>
      <c r="Q64" s="10"/>
      <c r="R64" s="10"/>
    </row>
    <row r="65" spans="10:18" x14ac:dyDescent="0.25">
      <c r="J65" s="10"/>
      <c r="K65" s="10"/>
      <c r="L65" s="10"/>
      <c r="M65" s="10"/>
      <c r="N65" s="10"/>
      <c r="O65" s="10"/>
      <c r="P65" s="10"/>
      <c r="Q65" s="10"/>
      <c r="R65" s="10"/>
    </row>
    <row r="66" spans="10:18" x14ac:dyDescent="0.25">
      <c r="J66" s="10"/>
      <c r="K66" s="10"/>
      <c r="L66" s="10"/>
      <c r="M66" s="10"/>
      <c r="N66" s="10"/>
      <c r="O66" s="10"/>
      <c r="P66" s="10"/>
      <c r="Q66" s="10"/>
      <c r="R66" s="10"/>
    </row>
    <row r="67" spans="10:18" x14ac:dyDescent="0.25">
      <c r="J67" s="10"/>
      <c r="K67" s="10"/>
      <c r="L67" s="10"/>
      <c r="M67" s="10"/>
      <c r="N67" s="10"/>
      <c r="O67" s="10"/>
      <c r="P67" s="10"/>
      <c r="Q67" s="10"/>
      <c r="R67" s="10"/>
    </row>
    <row r="68" spans="10:18" x14ac:dyDescent="0.25">
      <c r="J68" s="10"/>
      <c r="K68" s="10"/>
      <c r="L68" s="10"/>
      <c r="M68" s="10"/>
      <c r="N68" s="10"/>
      <c r="O68" s="10"/>
      <c r="P68" s="10"/>
      <c r="Q68" s="10"/>
      <c r="R68" s="10"/>
    </row>
    <row r="69" spans="10:18" x14ac:dyDescent="0.25">
      <c r="J69" s="10"/>
      <c r="K69" s="10"/>
      <c r="L69" s="10"/>
      <c r="M69" s="10"/>
      <c r="N69" s="10"/>
      <c r="O69" s="10"/>
      <c r="P69" s="10"/>
      <c r="Q69" s="10"/>
      <c r="R69" s="10"/>
    </row>
    <row r="70" spans="10:18" x14ac:dyDescent="0.25">
      <c r="J70" s="10"/>
      <c r="K70" s="10"/>
      <c r="L70" s="10"/>
      <c r="M70" s="10"/>
      <c r="N70" s="10"/>
      <c r="O70" s="10"/>
      <c r="P70" s="10"/>
      <c r="Q70" s="10"/>
      <c r="R70" s="10"/>
    </row>
    <row r="71" spans="10:18" x14ac:dyDescent="0.25">
      <c r="J71" s="10"/>
      <c r="K71" s="10"/>
      <c r="L71" s="10"/>
      <c r="M71" s="10"/>
      <c r="N71" s="10"/>
      <c r="O71" s="10"/>
      <c r="P71" s="10"/>
      <c r="Q71" s="10"/>
      <c r="R71" s="10"/>
    </row>
    <row r="72" spans="10:18" x14ac:dyDescent="0.25">
      <c r="J72" s="10"/>
      <c r="K72" s="10"/>
      <c r="L72" s="10"/>
      <c r="M72" s="10"/>
      <c r="N72" s="10"/>
      <c r="O72" s="10"/>
      <c r="P72" s="10"/>
      <c r="Q72" s="10"/>
      <c r="R72" s="10"/>
    </row>
    <row r="73" spans="10:18" x14ac:dyDescent="0.25">
      <c r="J73" s="10"/>
      <c r="K73" s="10"/>
      <c r="L73" s="10"/>
      <c r="M73" s="10"/>
      <c r="N73" s="10"/>
      <c r="O73" s="10"/>
      <c r="P73" s="10"/>
      <c r="Q73" s="10"/>
      <c r="R73" s="10"/>
    </row>
    <row r="74" spans="10:18" x14ac:dyDescent="0.25">
      <c r="J74" s="10"/>
      <c r="K74" s="10"/>
      <c r="L74" s="10"/>
      <c r="M74" s="10"/>
      <c r="N74" s="10"/>
      <c r="O74" s="10"/>
      <c r="P74" s="10"/>
      <c r="Q74" s="10"/>
      <c r="R74" s="10"/>
    </row>
    <row r="75" spans="10:18" x14ac:dyDescent="0.25">
      <c r="J75" s="10"/>
      <c r="K75" s="10"/>
      <c r="L75" s="10"/>
      <c r="M75" s="10"/>
      <c r="N75" s="10"/>
      <c r="O75" s="10"/>
      <c r="P75" s="10"/>
      <c r="Q75" s="10"/>
      <c r="R75" s="10"/>
    </row>
    <row r="76" spans="10:18" x14ac:dyDescent="0.25">
      <c r="J76" s="10"/>
      <c r="K76" s="10"/>
      <c r="L76" s="10"/>
      <c r="M76" s="10"/>
      <c r="N76" s="10"/>
      <c r="O76" s="10"/>
      <c r="P76" s="10"/>
      <c r="Q76" s="10"/>
      <c r="R76" s="10"/>
    </row>
    <row r="77" spans="10:18" x14ac:dyDescent="0.25">
      <c r="J77" s="10"/>
      <c r="K77" s="10"/>
      <c r="L77" s="10"/>
      <c r="M77" s="10"/>
      <c r="N77" s="10"/>
      <c r="O77" s="10"/>
      <c r="P77" s="10"/>
      <c r="Q77" s="10"/>
      <c r="R77" s="10"/>
    </row>
    <row r="78" spans="10:18" x14ac:dyDescent="0.25">
      <c r="J78" s="10"/>
      <c r="K78" s="10"/>
      <c r="L78" s="10"/>
      <c r="M78" s="10"/>
      <c r="N78" s="10"/>
      <c r="O78" s="10"/>
      <c r="P78" s="10"/>
      <c r="Q78" s="10"/>
      <c r="R78" s="10"/>
    </row>
    <row r="79" spans="10:18" x14ac:dyDescent="0.25">
      <c r="J79" s="10"/>
      <c r="K79" s="10"/>
      <c r="L79" s="10"/>
      <c r="M79" s="10"/>
      <c r="N79" s="10"/>
      <c r="O79" s="10"/>
      <c r="P79" s="10"/>
      <c r="Q79" s="10"/>
      <c r="R79" s="10"/>
    </row>
    <row r="80" spans="10:18" x14ac:dyDescent="0.25">
      <c r="J80" s="10"/>
      <c r="K80" s="10"/>
      <c r="L80" s="10"/>
      <c r="M80" s="10"/>
      <c r="N80" s="10"/>
      <c r="O80" s="10"/>
      <c r="P80" s="10"/>
      <c r="Q80" s="10"/>
      <c r="R80" s="10"/>
    </row>
    <row r="81" spans="10:18" x14ac:dyDescent="0.25">
      <c r="J81" s="10"/>
      <c r="K81" s="10"/>
      <c r="L81" s="10"/>
      <c r="M81" s="10"/>
      <c r="N81" s="10"/>
      <c r="O81" s="10"/>
      <c r="P81" s="10"/>
      <c r="Q81" s="10"/>
      <c r="R81" s="10"/>
    </row>
    <row r="82" spans="10:18" x14ac:dyDescent="0.25">
      <c r="J82" s="10"/>
      <c r="K82" s="10"/>
      <c r="L82" s="10"/>
      <c r="M82" s="10"/>
      <c r="N82" s="10"/>
      <c r="O82" s="10"/>
      <c r="P82" s="10"/>
      <c r="Q82" s="10"/>
      <c r="R82" s="10"/>
    </row>
    <row r="83" spans="10:18" x14ac:dyDescent="0.25">
      <c r="J83" s="10"/>
      <c r="K83" s="10"/>
      <c r="L83" s="10"/>
      <c r="M83" s="10"/>
      <c r="N83" s="10"/>
      <c r="O83" s="10"/>
      <c r="P83" s="10"/>
      <c r="Q83" s="10"/>
      <c r="R83" s="10"/>
    </row>
    <row r="84" spans="10:18" x14ac:dyDescent="0.25">
      <c r="J84" s="10"/>
      <c r="K84" s="10"/>
      <c r="L84" s="10"/>
      <c r="M84" s="10"/>
      <c r="N84" s="10"/>
      <c r="O84" s="10"/>
      <c r="P84" s="10"/>
      <c r="Q84" s="10"/>
      <c r="R84" s="10"/>
    </row>
    <row r="85" spans="10:18" x14ac:dyDescent="0.25">
      <c r="J85" s="10"/>
      <c r="K85" s="10"/>
      <c r="L85" s="10"/>
      <c r="M85" s="10"/>
      <c r="N85" s="10"/>
      <c r="O85" s="10"/>
      <c r="P85" s="10"/>
      <c r="Q85" s="10"/>
      <c r="R85" s="10"/>
    </row>
    <row r="86" spans="10:18" x14ac:dyDescent="0.25">
      <c r="J86" s="10"/>
      <c r="K86" s="10"/>
      <c r="L86" s="10"/>
      <c r="M86" s="10"/>
      <c r="N86" s="10"/>
      <c r="O86" s="10"/>
      <c r="P86" s="10"/>
      <c r="Q86" s="10"/>
      <c r="R86" s="10"/>
    </row>
    <row r="87" spans="10:18" x14ac:dyDescent="0.25">
      <c r="J87" s="10"/>
      <c r="K87" s="10"/>
      <c r="L87" s="10"/>
      <c r="M87" s="10"/>
      <c r="N87" s="10"/>
      <c r="O87" s="10"/>
      <c r="P87" s="10"/>
      <c r="Q87" s="10"/>
      <c r="R87" s="10"/>
    </row>
    <row r="88" spans="10:18" x14ac:dyDescent="0.25">
      <c r="J88" s="10"/>
      <c r="K88" s="10"/>
      <c r="L88" s="10"/>
      <c r="M88" s="10"/>
      <c r="N88" s="10"/>
      <c r="O88" s="10"/>
      <c r="P88" s="10"/>
      <c r="Q88" s="10"/>
      <c r="R88" s="10"/>
    </row>
    <row r="89" spans="10:18" x14ac:dyDescent="0.25">
      <c r="J89" s="10"/>
      <c r="K89" s="10"/>
      <c r="L89" s="10"/>
      <c r="M89" s="10"/>
      <c r="N89" s="10"/>
      <c r="O89" s="10"/>
      <c r="P89" s="10"/>
      <c r="Q89" s="10"/>
      <c r="R89" s="10"/>
    </row>
    <row r="90" spans="10:18" x14ac:dyDescent="0.25">
      <c r="J90" s="10"/>
      <c r="K90" s="10"/>
      <c r="L90" s="10"/>
      <c r="M90" s="10"/>
      <c r="N90" s="10"/>
      <c r="O90" s="10"/>
      <c r="P90" s="10"/>
      <c r="Q90" s="10"/>
      <c r="R90" s="10"/>
    </row>
    <row r="91" spans="10:18" x14ac:dyDescent="0.25">
      <c r="J91" s="10"/>
      <c r="K91" s="10"/>
      <c r="L91" s="10"/>
      <c r="M91" s="10"/>
      <c r="N91" s="10"/>
      <c r="O91" s="10"/>
      <c r="P91" s="10"/>
      <c r="Q91" s="10"/>
      <c r="R91" s="10"/>
    </row>
    <row r="92" spans="10:18" x14ac:dyDescent="0.25">
      <c r="J92" s="10"/>
      <c r="K92" s="10"/>
      <c r="L92" s="10"/>
      <c r="M92" s="10"/>
      <c r="N92" s="10"/>
      <c r="O92" s="10"/>
      <c r="P92" s="10"/>
      <c r="Q92" s="10"/>
      <c r="R92" s="10"/>
    </row>
    <row r="93" spans="10:18" x14ac:dyDescent="0.25">
      <c r="J93" s="10"/>
      <c r="K93" s="10"/>
      <c r="L93" s="10"/>
      <c r="M93" s="10"/>
      <c r="N93" s="10"/>
      <c r="O93" s="10"/>
      <c r="P93" s="10"/>
      <c r="Q93" s="10"/>
      <c r="R93" s="10"/>
    </row>
    <row r="94" spans="10:18" x14ac:dyDescent="0.25">
      <c r="J94" s="10"/>
      <c r="K94" s="10"/>
      <c r="L94" s="10"/>
      <c r="M94" s="10"/>
      <c r="N94" s="10"/>
      <c r="O94" s="10"/>
      <c r="P94" s="10"/>
      <c r="Q94" s="10"/>
      <c r="R94" s="10"/>
    </row>
    <row r="95" spans="10:18" x14ac:dyDescent="0.25">
      <c r="J95" s="10"/>
      <c r="K95" s="10"/>
      <c r="L95" s="10"/>
      <c r="M95" s="10"/>
      <c r="N95" s="10"/>
      <c r="O95" s="10"/>
      <c r="P95" s="10"/>
      <c r="Q95" s="10"/>
      <c r="R95" s="10"/>
    </row>
    <row r="96" spans="10:18" x14ac:dyDescent="0.25">
      <c r="J96" s="10"/>
      <c r="K96" s="10"/>
      <c r="L96" s="10"/>
      <c r="M96" s="10"/>
      <c r="N96" s="10"/>
      <c r="O96" s="10"/>
      <c r="P96" s="10"/>
      <c r="Q96" s="10"/>
      <c r="R96" s="10"/>
    </row>
    <row r="97" spans="10:18" x14ac:dyDescent="0.25">
      <c r="J97" s="10"/>
      <c r="K97" s="10"/>
      <c r="L97" s="10"/>
      <c r="M97" s="10"/>
      <c r="N97" s="10"/>
      <c r="O97" s="10"/>
      <c r="P97" s="10"/>
      <c r="Q97" s="10"/>
      <c r="R97" s="10"/>
    </row>
    <row r="98" spans="10:18" x14ac:dyDescent="0.25">
      <c r="J98" s="10"/>
      <c r="K98" s="10"/>
      <c r="L98" s="10"/>
      <c r="M98" s="10"/>
      <c r="N98" s="10"/>
      <c r="O98" s="10"/>
      <c r="P98" s="10"/>
      <c r="Q98" s="10"/>
      <c r="R98" s="10"/>
    </row>
    <row r="99" spans="10:18" x14ac:dyDescent="0.25">
      <c r="J99" s="10"/>
      <c r="K99" s="10"/>
      <c r="L99" s="10"/>
      <c r="M99" s="10"/>
      <c r="N99" s="10"/>
      <c r="O99" s="10"/>
      <c r="P99" s="10"/>
      <c r="Q99" s="10"/>
      <c r="R99" s="10"/>
    </row>
    <row r="100" spans="10:18" x14ac:dyDescent="0.25"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0:18" x14ac:dyDescent="0.25"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0:18" x14ac:dyDescent="0.25"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0:18" x14ac:dyDescent="0.25"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0:18" x14ac:dyDescent="0.25"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0:18" x14ac:dyDescent="0.25"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0:18" x14ac:dyDescent="0.25"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0:18" x14ac:dyDescent="0.25"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0:18" x14ac:dyDescent="0.25"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0:18" x14ac:dyDescent="0.25"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0:18" x14ac:dyDescent="0.25"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0:18" x14ac:dyDescent="0.25"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0:18" x14ac:dyDescent="0.25"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0:18" x14ac:dyDescent="0.25"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0:18" x14ac:dyDescent="0.25"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0:18" x14ac:dyDescent="0.25"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0:18" x14ac:dyDescent="0.25"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0:18" x14ac:dyDescent="0.25"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0:18" x14ac:dyDescent="0.25"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0:18" x14ac:dyDescent="0.25"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0:18" x14ac:dyDescent="0.25"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0:18" x14ac:dyDescent="0.25"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0:18" x14ac:dyDescent="0.25"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0:18" x14ac:dyDescent="0.25"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0:18" x14ac:dyDescent="0.25"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0:18" x14ac:dyDescent="0.25"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0:18" x14ac:dyDescent="0.25"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0:18" x14ac:dyDescent="0.25"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0:18" x14ac:dyDescent="0.25"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0:18" x14ac:dyDescent="0.25"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0:18" x14ac:dyDescent="0.25">
      <c r="J130" s="10"/>
      <c r="K130" s="10"/>
      <c r="L130" s="10"/>
      <c r="M130" s="10"/>
      <c r="N130" s="10"/>
      <c r="O130" s="10"/>
      <c r="P130" s="10"/>
      <c r="Q130" s="10"/>
      <c r="R130" s="10"/>
    </row>
    <row r="133" spans="10:18" x14ac:dyDescent="0.25">
      <c r="J133" s="46"/>
      <c r="K133" s="46"/>
      <c r="L133" s="46"/>
      <c r="M133" s="46"/>
      <c r="N133" s="46"/>
      <c r="O133" s="46"/>
      <c r="P133" s="46"/>
    </row>
    <row r="134" spans="10:18" x14ac:dyDescent="0.25">
      <c r="J134" s="48"/>
      <c r="K134" s="48"/>
      <c r="L134" s="48"/>
      <c r="M134" s="48"/>
      <c r="N134" s="48"/>
      <c r="O134" s="48"/>
      <c r="P134" s="48"/>
    </row>
  </sheetData>
  <hyperlinks>
    <hyperlink ref="D5" r:id="rId1"/>
    <hyperlink ref="D6" r:id="rId2"/>
  </hyperlinks>
  <pageMargins left="0.7" right="0.7" top="0.75" bottom="0.75" header="0.3" footer="0.3"/>
  <pageSetup orientation="portrait" r:id="rId3"/>
  <drawing r:id="rId4"/>
  <tableParts count="3"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126"/>
  <sheetViews>
    <sheetView topLeftCell="A85" workbookViewId="0">
      <selection activeCell="H104" sqref="H104"/>
    </sheetView>
  </sheetViews>
  <sheetFormatPr defaultRowHeight="15" x14ac:dyDescent="0.25"/>
  <cols>
    <col min="2" max="2" width="7.7109375" customWidth="1"/>
    <col min="3" max="3" width="15.42578125" customWidth="1"/>
    <col min="4" max="4" width="7.7109375" customWidth="1"/>
    <col min="5" max="5" width="11.140625" customWidth="1"/>
    <col min="6" max="6" width="7.7109375" customWidth="1"/>
    <col min="7" max="7" width="15.7109375" bestFit="1" customWidth="1"/>
    <col min="8" max="8" width="7.7109375" customWidth="1"/>
    <col min="9" max="9" width="15" customWidth="1"/>
    <col min="10" max="12" width="7.7109375" customWidth="1"/>
    <col min="13" max="13" width="15.7109375" bestFit="1" customWidth="1"/>
    <col min="14" max="14" width="7.7109375" customWidth="1"/>
    <col min="15" max="15" width="14.85546875" customWidth="1"/>
    <col min="16" max="18" width="7.7109375" customWidth="1"/>
    <col min="19" max="19" width="15.7109375" bestFit="1" customWidth="1"/>
    <col min="20" max="20" width="7.7109375" customWidth="1"/>
    <col min="21" max="21" width="15.28515625" customWidth="1"/>
    <col min="22" max="24" width="7.7109375" customWidth="1"/>
    <col min="25" max="25" width="15.7109375" bestFit="1" customWidth="1"/>
    <col min="26" max="26" width="7.7109375" customWidth="1"/>
    <col min="27" max="27" width="15.5703125" customWidth="1"/>
    <col min="28" max="30" width="7.7109375" customWidth="1"/>
    <col min="31" max="31" width="15.7109375" bestFit="1" customWidth="1"/>
    <col min="32" max="32" width="7.7109375" customWidth="1"/>
    <col min="33" max="33" width="15.28515625" customWidth="1"/>
    <col min="34" max="36" width="7.7109375" customWidth="1"/>
    <col min="37" max="37" width="15.7109375" bestFit="1" customWidth="1"/>
    <col min="38" max="38" width="7.7109375" customWidth="1"/>
    <col min="39" max="39" width="15.7109375" customWidth="1"/>
    <col min="40" max="42" width="7.7109375" customWidth="1"/>
    <col min="43" max="43" width="15.7109375" bestFit="1" customWidth="1"/>
    <col min="44" max="44" width="7.7109375" customWidth="1"/>
    <col min="45" max="45" width="15.140625" customWidth="1"/>
    <col min="46" max="48" width="7.7109375" customWidth="1"/>
    <col min="49" max="49" width="15.7109375" bestFit="1" customWidth="1"/>
    <col min="50" max="50" width="7.7109375" customWidth="1"/>
    <col min="51" max="51" width="15.140625" customWidth="1"/>
    <col min="52" max="54" width="7.7109375" customWidth="1"/>
    <col min="55" max="55" width="15.7109375" bestFit="1" customWidth="1"/>
    <col min="267" max="270" width="7.7109375" customWidth="1"/>
    <col min="271" max="271" width="15.7109375" bestFit="1" customWidth="1"/>
    <col min="272" max="275" width="7.7109375" customWidth="1"/>
    <col min="276" max="276" width="15.7109375" bestFit="1" customWidth="1"/>
    <col min="277" max="280" width="7.7109375" customWidth="1"/>
    <col min="281" max="281" width="15.7109375" bestFit="1" customWidth="1"/>
    <col min="282" max="285" width="7.7109375" customWidth="1"/>
    <col min="286" max="286" width="15.7109375" bestFit="1" customWidth="1"/>
    <col min="287" max="290" width="7.7109375" customWidth="1"/>
    <col min="291" max="291" width="15.7109375" bestFit="1" customWidth="1"/>
    <col min="292" max="295" width="7.7109375" customWidth="1"/>
    <col min="296" max="296" width="15.7109375" bestFit="1" customWidth="1"/>
    <col min="297" max="300" width="7.7109375" customWidth="1"/>
    <col min="301" max="301" width="15.7109375" bestFit="1" customWidth="1"/>
    <col min="302" max="305" width="7.7109375" customWidth="1"/>
    <col min="306" max="306" width="15.7109375" bestFit="1" customWidth="1"/>
    <col min="307" max="310" width="7.7109375" customWidth="1"/>
    <col min="311" max="311" width="15.7109375" bestFit="1" customWidth="1"/>
    <col min="523" max="526" width="7.7109375" customWidth="1"/>
    <col min="527" max="527" width="15.7109375" bestFit="1" customWidth="1"/>
    <col min="528" max="531" width="7.7109375" customWidth="1"/>
    <col min="532" max="532" width="15.7109375" bestFit="1" customWidth="1"/>
    <col min="533" max="536" width="7.7109375" customWidth="1"/>
    <col min="537" max="537" width="15.7109375" bestFit="1" customWidth="1"/>
    <col min="538" max="541" width="7.7109375" customWidth="1"/>
    <col min="542" max="542" width="15.7109375" bestFit="1" customWidth="1"/>
    <col min="543" max="546" width="7.7109375" customWidth="1"/>
    <col min="547" max="547" width="15.7109375" bestFit="1" customWidth="1"/>
    <col min="548" max="551" width="7.7109375" customWidth="1"/>
    <col min="552" max="552" width="15.7109375" bestFit="1" customWidth="1"/>
    <col min="553" max="556" width="7.7109375" customWidth="1"/>
    <col min="557" max="557" width="15.7109375" bestFit="1" customWidth="1"/>
    <col min="558" max="561" width="7.7109375" customWidth="1"/>
    <col min="562" max="562" width="15.7109375" bestFit="1" customWidth="1"/>
    <col min="563" max="566" width="7.7109375" customWidth="1"/>
    <col min="567" max="567" width="15.7109375" bestFit="1" customWidth="1"/>
    <col min="779" max="782" width="7.7109375" customWidth="1"/>
    <col min="783" max="783" width="15.7109375" bestFit="1" customWidth="1"/>
    <col min="784" max="787" width="7.7109375" customWidth="1"/>
    <col min="788" max="788" width="15.7109375" bestFit="1" customWidth="1"/>
    <col min="789" max="792" width="7.7109375" customWidth="1"/>
    <col min="793" max="793" width="15.7109375" bestFit="1" customWidth="1"/>
    <col min="794" max="797" width="7.7109375" customWidth="1"/>
    <col min="798" max="798" width="15.7109375" bestFit="1" customWidth="1"/>
    <col min="799" max="802" width="7.7109375" customWidth="1"/>
    <col min="803" max="803" width="15.7109375" bestFit="1" customWidth="1"/>
    <col min="804" max="807" width="7.7109375" customWidth="1"/>
    <col min="808" max="808" width="15.7109375" bestFit="1" customWidth="1"/>
    <col min="809" max="812" width="7.7109375" customWidth="1"/>
    <col min="813" max="813" width="15.7109375" bestFit="1" customWidth="1"/>
    <col min="814" max="817" width="7.7109375" customWidth="1"/>
    <col min="818" max="818" width="15.7109375" bestFit="1" customWidth="1"/>
    <col min="819" max="822" width="7.7109375" customWidth="1"/>
    <col min="823" max="823" width="15.7109375" bestFit="1" customWidth="1"/>
    <col min="1035" max="1038" width="7.7109375" customWidth="1"/>
    <col min="1039" max="1039" width="15.7109375" bestFit="1" customWidth="1"/>
    <col min="1040" max="1043" width="7.7109375" customWidth="1"/>
    <col min="1044" max="1044" width="15.7109375" bestFit="1" customWidth="1"/>
    <col min="1045" max="1048" width="7.7109375" customWidth="1"/>
    <col min="1049" max="1049" width="15.7109375" bestFit="1" customWidth="1"/>
    <col min="1050" max="1053" width="7.7109375" customWidth="1"/>
    <col min="1054" max="1054" width="15.7109375" bestFit="1" customWidth="1"/>
    <col min="1055" max="1058" width="7.7109375" customWidth="1"/>
    <col min="1059" max="1059" width="15.7109375" bestFit="1" customWidth="1"/>
    <col min="1060" max="1063" width="7.7109375" customWidth="1"/>
    <col min="1064" max="1064" width="15.7109375" bestFit="1" customWidth="1"/>
    <col min="1065" max="1068" width="7.7109375" customWidth="1"/>
    <col min="1069" max="1069" width="15.7109375" bestFit="1" customWidth="1"/>
    <col min="1070" max="1073" width="7.7109375" customWidth="1"/>
    <col min="1074" max="1074" width="15.7109375" bestFit="1" customWidth="1"/>
    <col min="1075" max="1078" width="7.7109375" customWidth="1"/>
    <col min="1079" max="1079" width="15.7109375" bestFit="1" customWidth="1"/>
    <col min="1291" max="1294" width="7.7109375" customWidth="1"/>
    <col min="1295" max="1295" width="15.7109375" bestFit="1" customWidth="1"/>
    <col min="1296" max="1299" width="7.7109375" customWidth="1"/>
    <col min="1300" max="1300" width="15.7109375" bestFit="1" customWidth="1"/>
    <col min="1301" max="1304" width="7.7109375" customWidth="1"/>
    <col min="1305" max="1305" width="15.7109375" bestFit="1" customWidth="1"/>
    <col min="1306" max="1309" width="7.7109375" customWidth="1"/>
    <col min="1310" max="1310" width="15.7109375" bestFit="1" customWidth="1"/>
    <col min="1311" max="1314" width="7.7109375" customWidth="1"/>
    <col min="1315" max="1315" width="15.7109375" bestFit="1" customWidth="1"/>
    <col min="1316" max="1319" width="7.7109375" customWidth="1"/>
    <col min="1320" max="1320" width="15.7109375" bestFit="1" customWidth="1"/>
    <col min="1321" max="1324" width="7.7109375" customWidth="1"/>
    <col min="1325" max="1325" width="15.7109375" bestFit="1" customWidth="1"/>
    <col min="1326" max="1329" width="7.7109375" customWidth="1"/>
    <col min="1330" max="1330" width="15.7109375" bestFit="1" customWidth="1"/>
    <col min="1331" max="1334" width="7.7109375" customWidth="1"/>
    <col min="1335" max="1335" width="15.7109375" bestFit="1" customWidth="1"/>
    <col min="1547" max="1550" width="7.7109375" customWidth="1"/>
    <col min="1551" max="1551" width="15.7109375" bestFit="1" customWidth="1"/>
    <col min="1552" max="1555" width="7.7109375" customWidth="1"/>
    <col min="1556" max="1556" width="15.7109375" bestFit="1" customWidth="1"/>
    <col min="1557" max="1560" width="7.7109375" customWidth="1"/>
    <col min="1561" max="1561" width="15.7109375" bestFit="1" customWidth="1"/>
    <col min="1562" max="1565" width="7.7109375" customWidth="1"/>
    <col min="1566" max="1566" width="15.7109375" bestFit="1" customWidth="1"/>
    <col min="1567" max="1570" width="7.7109375" customWidth="1"/>
    <col min="1571" max="1571" width="15.7109375" bestFit="1" customWidth="1"/>
    <col min="1572" max="1575" width="7.7109375" customWidth="1"/>
    <col min="1576" max="1576" width="15.7109375" bestFit="1" customWidth="1"/>
    <col min="1577" max="1580" width="7.7109375" customWidth="1"/>
    <col min="1581" max="1581" width="15.7109375" bestFit="1" customWidth="1"/>
    <col min="1582" max="1585" width="7.7109375" customWidth="1"/>
    <col min="1586" max="1586" width="15.7109375" bestFit="1" customWidth="1"/>
    <col min="1587" max="1590" width="7.7109375" customWidth="1"/>
    <col min="1591" max="1591" width="15.7109375" bestFit="1" customWidth="1"/>
    <col min="1803" max="1806" width="7.7109375" customWidth="1"/>
    <col min="1807" max="1807" width="15.7109375" bestFit="1" customWidth="1"/>
    <col min="1808" max="1811" width="7.7109375" customWidth="1"/>
    <col min="1812" max="1812" width="15.7109375" bestFit="1" customWidth="1"/>
    <col min="1813" max="1816" width="7.7109375" customWidth="1"/>
    <col min="1817" max="1817" width="15.7109375" bestFit="1" customWidth="1"/>
    <col min="1818" max="1821" width="7.7109375" customWidth="1"/>
    <col min="1822" max="1822" width="15.7109375" bestFit="1" customWidth="1"/>
    <col min="1823" max="1826" width="7.7109375" customWidth="1"/>
    <col min="1827" max="1827" width="15.7109375" bestFit="1" customWidth="1"/>
    <col min="1828" max="1831" width="7.7109375" customWidth="1"/>
    <col min="1832" max="1832" width="15.7109375" bestFit="1" customWidth="1"/>
    <col min="1833" max="1836" width="7.7109375" customWidth="1"/>
    <col min="1837" max="1837" width="15.7109375" bestFit="1" customWidth="1"/>
    <col min="1838" max="1841" width="7.7109375" customWidth="1"/>
    <col min="1842" max="1842" width="15.7109375" bestFit="1" customWidth="1"/>
    <col min="1843" max="1846" width="7.7109375" customWidth="1"/>
    <col min="1847" max="1847" width="15.7109375" bestFit="1" customWidth="1"/>
    <col min="2059" max="2062" width="7.7109375" customWidth="1"/>
    <col min="2063" max="2063" width="15.7109375" bestFit="1" customWidth="1"/>
    <col min="2064" max="2067" width="7.7109375" customWidth="1"/>
    <col min="2068" max="2068" width="15.7109375" bestFit="1" customWidth="1"/>
    <col min="2069" max="2072" width="7.7109375" customWidth="1"/>
    <col min="2073" max="2073" width="15.7109375" bestFit="1" customWidth="1"/>
    <col min="2074" max="2077" width="7.7109375" customWidth="1"/>
    <col min="2078" max="2078" width="15.7109375" bestFit="1" customWidth="1"/>
    <col min="2079" max="2082" width="7.7109375" customWidth="1"/>
    <col min="2083" max="2083" width="15.7109375" bestFit="1" customWidth="1"/>
    <col min="2084" max="2087" width="7.7109375" customWidth="1"/>
    <col min="2088" max="2088" width="15.7109375" bestFit="1" customWidth="1"/>
    <col min="2089" max="2092" width="7.7109375" customWidth="1"/>
    <col min="2093" max="2093" width="15.7109375" bestFit="1" customWidth="1"/>
    <col min="2094" max="2097" width="7.7109375" customWidth="1"/>
    <col min="2098" max="2098" width="15.7109375" bestFit="1" customWidth="1"/>
    <col min="2099" max="2102" width="7.7109375" customWidth="1"/>
    <col min="2103" max="2103" width="15.7109375" bestFit="1" customWidth="1"/>
    <col min="2315" max="2318" width="7.7109375" customWidth="1"/>
    <col min="2319" max="2319" width="15.7109375" bestFit="1" customWidth="1"/>
    <col min="2320" max="2323" width="7.7109375" customWidth="1"/>
    <col min="2324" max="2324" width="15.7109375" bestFit="1" customWidth="1"/>
    <col min="2325" max="2328" width="7.7109375" customWidth="1"/>
    <col min="2329" max="2329" width="15.7109375" bestFit="1" customWidth="1"/>
    <col min="2330" max="2333" width="7.7109375" customWidth="1"/>
    <col min="2334" max="2334" width="15.7109375" bestFit="1" customWidth="1"/>
    <col min="2335" max="2338" width="7.7109375" customWidth="1"/>
    <col min="2339" max="2339" width="15.7109375" bestFit="1" customWidth="1"/>
    <col min="2340" max="2343" width="7.7109375" customWidth="1"/>
    <col min="2344" max="2344" width="15.7109375" bestFit="1" customWidth="1"/>
    <col min="2345" max="2348" width="7.7109375" customWidth="1"/>
    <col min="2349" max="2349" width="15.7109375" bestFit="1" customWidth="1"/>
    <col min="2350" max="2353" width="7.7109375" customWidth="1"/>
    <col min="2354" max="2354" width="15.7109375" bestFit="1" customWidth="1"/>
    <col min="2355" max="2358" width="7.7109375" customWidth="1"/>
    <col min="2359" max="2359" width="15.7109375" bestFit="1" customWidth="1"/>
    <col min="2571" max="2574" width="7.7109375" customWidth="1"/>
    <col min="2575" max="2575" width="15.7109375" bestFit="1" customWidth="1"/>
    <col min="2576" max="2579" width="7.7109375" customWidth="1"/>
    <col min="2580" max="2580" width="15.7109375" bestFit="1" customWidth="1"/>
    <col min="2581" max="2584" width="7.7109375" customWidth="1"/>
    <col min="2585" max="2585" width="15.7109375" bestFit="1" customWidth="1"/>
    <col min="2586" max="2589" width="7.7109375" customWidth="1"/>
    <col min="2590" max="2590" width="15.7109375" bestFit="1" customWidth="1"/>
    <col min="2591" max="2594" width="7.7109375" customWidth="1"/>
    <col min="2595" max="2595" width="15.7109375" bestFit="1" customWidth="1"/>
    <col min="2596" max="2599" width="7.7109375" customWidth="1"/>
    <col min="2600" max="2600" width="15.7109375" bestFit="1" customWidth="1"/>
    <col min="2601" max="2604" width="7.7109375" customWidth="1"/>
    <col min="2605" max="2605" width="15.7109375" bestFit="1" customWidth="1"/>
    <col min="2606" max="2609" width="7.7109375" customWidth="1"/>
    <col min="2610" max="2610" width="15.7109375" bestFit="1" customWidth="1"/>
    <col min="2611" max="2614" width="7.7109375" customWidth="1"/>
    <col min="2615" max="2615" width="15.7109375" bestFit="1" customWidth="1"/>
    <col min="2827" max="2830" width="7.7109375" customWidth="1"/>
    <col min="2831" max="2831" width="15.7109375" bestFit="1" customWidth="1"/>
    <col min="2832" max="2835" width="7.7109375" customWidth="1"/>
    <col min="2836" max="2836" width="15.7109375" bestFit="1" customWidth="1"/>
    <col min="2837" max="2840" width="7.7109375" customWidth="1"/>
    <col min="2841" max="2841" width="15.7109375" bestFit="1" customWidth="1"/>
    <col min="2842" max="2845" width="7.7109375" customWidth="1"/>
    <col min="2846" max="2846" width="15.7109375" bestFit="1" customWidth="1"/>
    <col min="2847" max="2850" width="7.7109375" customWidth="1"/>
    <col min="2851" max="2851" width="15.7109375" bestFit="1" customWidth="1"/>
    <col min="2852" max="2855" width="7.7109375" customWidth="1"/>
    <col min="2856" max="2856" width="15.7109375" bestFit="1" customWidth="1"/>
    <col min="2857" max="2860" width="7.7109375" customWidth="1"/>
    <col min="2861" max="2861" width="15.7109375" bestFit="1" customWidth="1"/>
    <col min="2862" max="2865" width="7.7109375" customWidth="1"/>
    <col min="2866" max="2866" width="15.7109375" bestFit="1" customWidth="1"/>
    <col min="2867" max="2870" width="7.7109375" customWidth="1"/>
    <col min="2871" max="2871" width="15.7109375" bestFit="1" customWidth="1"/>
    <col min="3083" max="3086" width="7.7109375" customWidth="1"/>
    <col min="3087" max="3087" width="15.7109375" bestFit="1" customWidth="1"/>
    <col min="3088" max="3091" width="7.7109375" customWidth="1"/>
    <col min="3092" max="3092" width="15.7109375" bestFit="1" customWidth="1"/>
    <col min="3093" max="3096" width="7.7109375" customWidth="1"/>
    <col min="3097" max="3097" width="15.7109375" bestFit="1" customWidth="1"/>
    <col min="3098" max="3101" width="7.7109375" customWidth="1"/>
    <col min="3102" max="3102" width="15.7109375" bestFit="1" customWidth="1"/>
    <col min="3103" max="3106" width="7.7109375" customWidth="1"/>
    <col min="3107" max="3107" width="15.7109375" bestFit="1" customWidth="1"/>
    <col min="3108" max="3111" width="7.7109375" customWidth="1"/>
    <col min="3112" max="3112" width="15.7109375" bestFit="1" customWidth="1"/>
    <col min="3113" max="3116" width="7.7109375" customWidth="1"/>
    <col min="3117" max="3117" width="15.7109375" bestFit="1" customWidth="1"/>
    <col min="3118" max="3121" width="7.7109375" customWidth="1"/>
    <col min="3122" max="3122" width="15.7109375" bestFit="1" customWidth="1"/>
    <col min="3123" max="3126" width="7.7109375" customWidth="1"/>
    <col min="3127" max="3127" width="15.7109375" bestFit="1" customWidth="1"/>
    <col min="3339" max="3342" width="7.7109375" customWidth="1"/>
    <col min="3343" max="3343" width="15.7109375" bestFit="1" customWidth="1"/>
    <col min="3344" max="3347" width="7.7109375" customWidth="1"/>
    <col min="3348" max="3348" width="15.7109375" bestFit="1" customWidth="1"/>
    <col min="3349" max="3352" width="7.7109375" customWidth="1"/>
    <col min="3353" max="3353" width="15.7109375" bestFit="1" customWidth="1"/>
    <col min="3354" max="3357" width="7.7109375" customWidth="1"/>
    <col min="3358" max="3358" width="15.7109375" bestFit="1" customWidth="1"/>
    <col min="3359" max="3362" width="7.7109375" customWidth="1"/>
    <col min="3363" max="3363" width="15.7109375" bestFit="1" customWidth="1"/>
    <col min="3364" max="3367" width="7.7109375" customWidth="1"/>
    <col min="3368" max="3368" width="15.7109375" bestFit="1" customWidth="1"/>
    <col min="3369" max="3372" width="7.7109375" customWidth="1"/>
    <col min="3373" max="3373" width="15.7109375" bestFit="1" customWidth="1"/>
    <col min="3374" max="3377" width="7.7109375" customWidth="1"/>
    <col min="3378" max="3378" width="15.7109375" bestFit="1" customWidth="1"/>
    <col min="3379" max="3382" width="7.7109375" customWidth="1"/>
    <col min="3383" max="3383" width="15.7109375" bestFit="1" customWidth="1"/>
    <col min="3595" max="3598" width="7.7109375" customWidth="1"/>
    <col min="3599" max="3599" width="15.7109375" bestFit="1" customWidth="1"/>
    <col min="3600" max="3603" width="7.7109375" customWidth="1"/>
    <col min="3604" max="3604" width="15.7109375" bestFit="1" customWidth="1"/>
    <col min="3605" max="3608" width="7.7109375" customWidth="1"/>
    <col min="3609" max="3609" width="15.7109375" bestFit="1" customWidth="1"/>
    <col min="3610" max="3613" width="7.7109375" customWidth="1"/>
    <col min="3614" max="3614" width="15.7109375" bestFit="1" customWidth="1"/>
    <col min="3615" max="3618" width="7.7109375" customWidth="1"/>
    <col min="3619" max="3619" width="15.7109375" bestFit="1" customWidth="1"/>
    <col min="3620" max="3623" width="7.7109375" customWidth="1"/>
    <col min="3624" max="3624" width="15.7109375" bestFit="1" customWidth="1"/>
    <col min="3625" max="3628" width="7.7109375" customWidth="1"/>
    <col min="3629" max="3629" width="15.7109375" bestFit="1" customWidth="1"/>
    <col min="3630" max="3633" width="7.7109375" customWidth="1"/>
    <col min="3634" max="3634" width="15.7109375" bestFit="1" customWidth="1"/>
    <col min="3635" max="3638" width="7.7109375" customWidth="1"/>
    <col min="3639" max="3639" width="15.7109375" bestFit="1" customWidth="1"/>
    <col min="3851" max="3854" width="7.7109375" customWidth="1"/>
    <col min="3855" max="3855" width="15.7109375" bestFit="1" customWidth="1"/>
    <col min="3856" max="3859" width="7.7109375" customWidth="1"/>
    <col min="3860" max="3860" width="15.7109375" bestFit="1" customWidth="1"/>
    <col min="3861" max="3864" width="7.7109375" customWidth="1"/>
    <col min="3865" max="3865" width="15.7109375" bestFit="1" customWidth="1"/>
    <col min="3866" max="3869" width="7.7109375" customWidth="1"/>
    <col min="3870" max="3870" width="15.7109375" bestFit="1" customWidth="1"/>
    <col min="3871" max="3874" width="7.7109375" customWidth="1"/>
    <col min="3875" max="3875" width="15.7109375" bestFit="1" customWidth="1"/>
    <col min="3876" max="3879" width="7.7109375" customWidth="1"/>
    <col min="3880" max="3880" width="15.7109375" bestFit="1" customWidth="1"/>
    <col min="3881" max="3884" width="7.7109375" customWidth="1"/>
    <col min="3885" max="3885" width="15.7109375" bestFit="1" customWidth="1"/>
    <col min="3886" max="3889" width="7.7109375" customWidth="1"/>
    <col min="3890" max="3890" width="15.7109375" bestFit="1" customWidth="1"/>
    <col min="3891" max="3894" width="7.7109375" customWidth="1"/>
    <col min="3895" max="3895" width="15.7109375" bestFit="1" customWidth="1"/>
    <col min="4107" max="4110" width="7.7109375" customWidth="1"/>
    <col min="4111" max="4111" width="15.7109375" bestFit="1" customWidth="1"/>
    <col min="4112" max="4115" width="7.7109375" customWidth="1"/>
    <col min="4116" max="4116" width="15.7109375" bestFit="1" customWidth="1"/>
    <col min="4117" max="4120" width="7.7109375" customWidth="1"/>
    <col min="4121" max="4121" width="15.7109375" bestFit="1" customWidth="1"/>
    <col min="4122" max="4125" width="7.7109375" customWidth="1"/>
    <col min="4126" max="4126" width="15.7109375" bestFit="1" customWidth="1"/>
    <col min="4127" max="4130" width="7.7109375" customWidth="1"/>
    <col min="4131" max="4131" width="15.7109375" bestFit="1" customWidth="1"/>
    <col min="4132" max="4135" width="7.7109375" customWidth="1"/>
    <col min="4136" max="4136" width="15.7109375" bestFit="1" customWidth="1"/>
    <col min="4137" max="4140" width="7.7109375" customWidth="1"/>
    <col min="4141" max="4141" width="15.7109375" bestFit="1" customWidth="1"/>
    <col min="4142" max="4145" width="7.7109375" customWidth="1"/>
    <col min="4146" max="4146" width="15.7109375" bestFit="1" customWidth="1"/>
    <col min="4147" max="4150" width="7.7109375" customWidth="1"/>
    <col min="4151" max="4151" width="15.7109375" bestFit="1" customWidth="1"/>
    <col min="4363" max="4366" width="7.7109375" customWidth="1"/>
    <col min="4367" max="4367" width="15.7109375" bestFit="1" customWidth="1"/>
    <col min="4368" max="4371" width="7.7109375" customWidth="1"/>
    <col min="4372" max="4372" width="15.7109375" bestFit="1" customWidth="1"/>
    <col min="4373" max="4376" width="7.7109375" customWidth="1"/>
    <col min="4377" max="4377" width="15.7109375" bestFit="1" customWidth="1"/>
    <col min="4378" max="4381" width="7.7109375" customWidth="1"/>
    <col min="4382" max="4382" width="15.7109375" bestFit="1" customWidth="1"/>
    <col min="4383" max="4386" width="7.7109375" customWidth="1"/>
    <col min="4387" max="4387" width="15.7109375" bestFit="1" customWidth="1"/>
    <col min="4388" max="4391" width="7.7109375" customWidth="1"/>
    <col min="4392" max="4392" width="15.7109375" bestFit="1" customWidth="1"/>
    <col min="4393" max="4396" width="7.7109375" customWidth="1"/>
    <col min="4397" max="4397" width="15.7109375" bestFit="1" customWidth="1"/>
    <col min="4398" max="4401" width="7.7109375" customWidth="1"/>
    <col min="4402" max="4402" width="15.7109375" bestFit="1" customWidth="1"/>
    <col min="4403" max="4406" width="7.7109375" customWidth="1"/>
    <col min="4407" max="4407" width="15.7109375" bestFit="1" customWidth="1"/>
    <col min="4619" max="4622" width="7.7109375" customWidth="1"/>
    <col min="4623" max="4623" width="15.7109375" bestFit="1" customWidth="1"/>
    <col min="4624" max="4627" width="7.7109375" customWidth="1"/>
    <col min="4628" max="4628" width="15.7109375" bestFit="1" customWidth="1"/>
    <col min="4629" max="4632" width="7.7109375" customWidth="1"/>
    <col min="4633" max="4633" width="15.7109375" bestFit="1" customWidth="1"/>
    <col min="4634" max="4637" width="7.7109375" customWidth="1"/>
    <col min="4638" max="4638" width="15.7109375" bestFit="1" customWidth="1"/>
    <col min="4639" max="4642" width="7.7109375" customWidth="1"/>
    <col min="4643" max="4643" width="15.7109375" bestFit="1" customWidth="1"/>
    <col min="4644" max="4647" width="7.7109375" customWidth="1"/>
    <col min="4648" max="4648" width="15.7109375" bestFit="1" customWidth="1"/>
    <col min="4649" max="4652" width="7.7109375" customWidth="1"/>
    <col min="4653" max="4653" width="15.7109375" bestFit="1" customWidth="1"/>
    <col min="4654" max="4657" width="7.7109375" customWidth="1"/>
    <col min="4658" max="4658" width="15.7109375" bestFit="1" customWidth="1"/>
    <col min="4659" max="4662" width="7.7109375" customWidth="1"/>
    <col min="4663" max="4663" width="15.7109375" bestFit="1" customWidth="1"/>
    <col min="4875" max="4878" width="7.7109375" customWidth="1"/>
    <col min="4879" max="4879" width="15.7109375" bestFit="1" customWidth="1"/>
    <col min="4880" max="4883" width="7.7109375" customWidth="1"/>
    <col min="4884" max="4884" width="15.7109375" bestFit="1" customWidth="1"/>
    <col min="4885" max="4888" width="7.7109375" customWidth="1"/>
    <col min="4889" max="4889" width="15.7109375" bestFit="1" customWidth="1"/>
    <col min="4890" max="4893" width="7.7109375" customWidth="1"/>
    <col min="4894" max="4894" width="15.7109375" bestFit="1" customWidth="1"/>
    <col min="4895" max="4898" width="7.7109375" customWidth="1"/>
    <col min="4899" max="4899" width="15.7109375" bestFit="1" customWidth="1"/>
    <col min="4900" max="4903" width="7.7109375" customWidth="1"/>
    <col min="4904" max="4904" width="15.7109375" bestFit="1" customWidth="1"/>
    <col min="4905" max="4908" width="7.7109375" customWidth="1"/>
    <col min="4909" max="4909" width="15.7109375" bestFit="1" customWidth="1"/>
    <col min="4910" max="4913" width="7.7109375" customWidth="1"/>
    <col min="4914" max="4914" width="15.7109375" bestFit="1" customWidth="1"/>
    <col min="4915" max="4918" width="7.7109375" customWidth="1"/>
    <col min="4919" max="4919" width="15.7109375" bestFit="1" customWidth="1"/>
    <col min="5131" max="5134" width="7.7109375" customWidth="1"/>
    <col min="5135" max="5135" width="15.7109375" bestFit="1" customWidth="1"/>
    <col min="5136" max="5139" width="7.7109375" customWidth="1"/>
    <col min="5140" max="5140" width="15.7109375" bestFit="1" customWidth="1"/>
    <col min="5141" max="5144" width="7.7109375" customWidth="1"/>
    <col min="5145" max="5145" width="15.7109375" bestFit="1" customWidth="1"/>
    <col min="5146" max="5149" width="7.7109375" customWidth="1"/>
    <col min="5150" max="5150" width="15.7109375" bestFit="1" customWidth="1"/>
    <col min="5151" max="5154" width="7.7109375" customWidth="1"/>
    <col min="5155" max="5155" width="15.7109375" bestFit="1" customWidth="1"/>
    <col min="5156" max="5159" width="7.7109375" customWidth="1"/>
    <col min="5160" max="5160" width="15.7109375" bestFit="1" customWidth="1"/>
    <col min="5161" max="5164" width="7.7109375" customWidth="1"/>
    <col min="5165" max="5165" width="15.7109375" bestFit="1" customWidth="1"/>
    <col min="5166" max="5169" width="7.7109375" customWidth="1"/>
    <col min="5170" max="5170" width="15.7109375" bestFit="1" customWidth="1"/>
    <col min="5171" max="5174" width="7.7109375" customWidth="1"/>
    <col min="5175" max="5175" width="15.7109375" bestFit="1" customWidth="1"/>
    <col min="5387" max="5390" width="7.7109375" customWidth="1"/>
    <col min="5391" max="5391" width="15.7109375" bestFit="1" customWidth="1"/>
    <col min="5392" max="5395" width="7.7109375" customWidth="1"/>
    <col min="5396" max="5396" width="15.7109375" bestFit="1" customWidth="1"/>
    <col min="5397" max="5400" width="7.7109375" customWidth="1"/>
    <col min="5401" max="5401" width="15.7109375" bestFit="1" customWidth="1"/>
    <col min="5402" max="5405" width="7.7109375" customWidth="1"/>
    <col min="5406" max="5406" width="15.7109375" bestFit="1" customWidth="1"/>
    <col min="5407" max="5410" width="7.7109375" customWidth="1"/>
    <col min="5411" max="5411" width="15.7109375" bestFit="1" customWidth="1"/>
    <col min="5412" max="5415" width="7.7109375" customWidth="1"/>
    <col min="5416" max="5416" width="15.7109375" bestFit="1" customWidth="1"/>
    <col min="5417" max="5420" width="7.7109375" customWidth="1"/>
    <col min="5421" max="5421" width="15.7109375" bestFit="1" customWidth="1"/>
    <col min="5422" max="5425" width="7.7109375" customWidth="1"/>
    <col min="5426" max="5426" width="15.7109375" bestFit="1" customWidth="1"/>
    <col min="5427" max="5430" width="7.7109375" customWidth="1"/>
    <col min="5431" max="5431" width="15.7109375" bestFit="1" customWidth="1"/>
    <col min="5643" max="5646" width="7.7109375" customWidth="1"/>
    <col min="5647" max="5647" width="15.7109375" bestFit="1" customWidth="1"/>
    <col min="5648" max="5651" width="7.7109375" customWidth="1"/>
    <col min="5652" max="5652" width="15.7109375" bestFit="1" customWidth="1"/>
    <col min="5653" max="5656" width="7.7109375" customWidth="1"/>
    <col min="5657" max="5657" width="15.7109375" bestFit="1" customWidth="1"/>
    <col min="5658" max="5661" width="7.7109375" customWidth="1"/>
    <col min="5662" max="5662" width="15.7109375" bestFit="1" customWidth="1"/>
    <col min="5663" max="5666" width="7.7109375" customWidth="1"/>
    <col min="5667" max="5667" width="15.7109375" bestFit="1" customWidth="1"/>
    <col min="5668" max="5671" width="7.7109375" customWidth="1"/>
    <col min="5672" max="5672" width="15.7109375" bestFit="1" customWidth="1"/>
    <col min="5673" max="5676" width="7.7109375" customWidth="1"/>
    <col min="5677" max="5677" width="15.7109375" bestFit="1" customWidth="1"/>
    <col min="5678" max="5681" width="7.7109375" customWidth="1"/>
    <col min="5682" max="5682" width="15.7109375" bestFit="1" customWidth="1"/>
    <col min="5683" max="5686" width="7.7109375" customWidth="1"/>
    <col min="5687" max="5687" width="15.7109375" bestFit="1" customWidth="1"/>
    <col min="5899" max="5902" width="7.7109375" customWidth="1"/>
    <col min="5903" max="5903" width="15.7109375" bestFit="1" customWidth="1"/>
    <col min="5904" max="5907" width="7.7109375" customWidth="1"/>
    <col min="5908" max="5908" width="15.7109375" bestFit="1" customWidth="1"/>
    <col min="5909" max="5912" width="7.7109375" customWidth="1"/>
    <col min="5913" max="5913" width="15.7109375" bestFit="1" customWidth="1"/>
    <col min="5914" max="5917" width="7.7109375" customWidth="1"/>
    <col min="5918" max="5918" width="15.7109375" bestFit="1" customWidth="1"/>
    <col min="5919" max="5922" width="7.7109375" customWidth="1"/>
    <col min="5923" max="5923" width="15.7109375" bestFit="1" customWidth="1"/>
    <col min="5924" max="5927" width="7.7109375" customWidth="1"/>
    <col min="5928" max="5928" width="15.7109375" bestFit="1" customWidth="1"/>
    <col min="5929" max="5932" width="7.7109375" customWidth="1"/>
    <col min="5933" max="5933" width="15.7109375" bestFit="1" customWidth="1"/>
    <col min="5934" max="5937" width="7.7109375" customWidth="1"/>
    <col min="5938" max="5938" width="15.7109375" bestFit="1" customWidth="1"/>
    <col min="5939" max="5942" width="7.7109375" customWidth="1"/>
    <col min="5943" max="5943" width="15.7109375" bestFit="1" customWidth="1"/>
    <col min="6155" max="6158" width="7.7109375" customWidth="1"/>
    <col min="6159" max="6159" width="15.7109375" bestFit="1" customWidth="1"/>
    <col min="6160" max="6163" width="7.7109375" customWidth="1"/>
    <col min="6164" max="6164" width="15.7109375" bestFit="1" customWidth="1"/>
    <col min="6165" max="6168" width="7.7109375" customWidth="1"/>
    <col min="6169" max="6169" width="15.7109375" bestFit="1" customWidth="1"/>
    <col min="6170" max="6173" width="7.7109375" customWidth="1"/>
    <col min="6174" max="6174" width="15.7109375" bestFit="1" customWidth="1"/>
    <col min="6175" max="6178" width="7.7109375" customWidth="1"/>
    <col min="6179" max="6179" width="15.7109375" bestFit="1" customWidth="1"/>
    <col min="6180" max="6183" width="7.7109375" customWidth="1"/>
    <col min="6184" max="6184" width="15.7109375" bestFit="1" customWidth="1"/>
    <col min="6185" max="6188" width="7.7109375" customWidth="1"/>
    <col min="6189" max="6189" width="15.7109375" bestFit="1" customWidth="1"/>
    <col min="6190" max="6193" width="7.7109375" customWidth="1"/>
    <col min="6194" max="6194" width="15.7109375" bestFit="1" customWidth="1"/>
    <col min="6195" max="6198" width="7.7109375" customWidth="1"/>
    <col min="6199" max="6199" width="15.7109375" bestFit="1" customWidth="1"/>
    <col min="6411" max="6414" width="7.7109375" customWidth="1"/>
    <col min="6415" max="6415" width="15.7109375" bestFit="1" customWidth="1"/>
    <col min="6416" max="6419" width="7.7109375" customWidth="1"/>
    <col min="6420" max="6420" width="15.7109375" bestFit="1" customWidth="1"/>
    <col min="6421" max="6424" width="7.7109375" customWidth="1"/>
    <col min="6425" max="6425" width="15.7109375" bestFit="1" customWidth="1"/>
    <col min="6426" max="6429" width="7.7109375" customWidth="1"/>
    <col min="6430" max="6430" width="15.7109375" bestFit="1" customWidth="1"/>
    <col min="6431" max="6434" width="7.7109375" customWidth="1"/>
    <col min="6435" max="6435" width="15.7109375" bestFit="1" customWidth="1"/>
    <col min="6436" max="6439" width="7.7109375" customWidth="1"/>
    <col min="6440" max="6440" width="15.7109375" bestFit="1" customWidth="1"/>
    <col min="6441" max="6444" width="7.7109375" customWidth="1"/>
    <col min="6445" max="6445" width="15.7109375" bestFit="1" customWidth="1"/>
    <col min="6446" max="6449" width="7.7109375" customWidth="1"/>
    <col min="6450" max="6450" width="15.7109375" bestFit="1" customWidth="1"/>
    <col min="6451" max="6454" width="7.7109375" customWidth="1"/>
    <col min="6455" max="6455" width="15.7109375" bestFit="1" customWidth="1"/>
    <col min="6667" max="6670" width="7.7109375" customWidth="1"/>
    <col min="6671" max="6671" width="15.7109375" bestFit="1" customWidth="1"/>
    <col min="6672" max="6675" width="7.7109375" customWidth="1"/>
    <col min="6676" max="6676" width="15.7109375" bestFit="1" customWidth="1"/>
    <col min="6677" max="6680" width="7.7109375" customWidth="1"/>
    <col min="6681" max="6681" width="15.7109375" bestFit="1" customWidth="1"/>
    <col min="6682" max="6685" width="7.7109375" customWidth="1"/>
    <col min="6686" max="6686" width="15.7109375" bestFit="1" customWidth="1"/>
    <col min="6687" max="6690" width="7.7109375" customWidth="1"/>
    <col min="6691" max="6691" width="15.7109375" bestFit="1" customWidth="1"/>
    <col min="6692" max="6695" width="7.7109375" customWidth="1"/>
    <col min="6696" max="6696" width="15.7109375" bestFit="1" customWidth="1"/>
    <col min="6697" max="6700" width="7.7109375" customWidth="1"/>
    <col min="6701" max="6701" width="15.7109375" bestFit="1" customWidth="1"/>
    <col min="6702" max="6705" width="7.7109375" customWidth="1"/>
    <col min="6706" max="6706" width="15.7109375" bestFit="1" customWidth="1"/>
    <col min="6707" max="6710" width="7.7109375" customWidth="1"/>
    <col min="6711" max="6711" width="15.7109375" bestFit="1" customWidth="1"/>
    <col min="6923" max="6926" width="7.7109375" customWidth="1"/>
    <col min="6927" max="6927" width="15.7109375" bestFit="1" customWidth="1"/>
    <col min="6928" max="6931" width="7.7109375" customWidth="1"/>
    <col min="6932" max="6932" width="15.7109375" bestFit="1" customWidth="1"/>
    <col min="6933" max="6936" width="7.7109375" customWidth="1"/>
    <col min="6937" max="6937" width="15.7109375" bestFit="1" customWidth="1"/>
    <col min="6938" max="6941" width="7.7109375" customWidth="1"/>
    <col min="6942" max="6942" width="15.7109375" bestFit="1" customWidth="1"/>
    <col min="6943" max="6946" width="7.7109375" customWidth="1"/>
    <col min="6947" max="6947" width="15.7109375" bestFit="1" customWidth="1"/>
    <col min="6948" max="6951" width="7.7109375" customWidth="1"/>
    <col min="6952" max="6952" width="15.7109375" bestFit="1" customWidth="1"/>
    <col min="6953" max="6956" width="7.7109375" customWidth="1"/>
    <col min="6957" max="6957" width="15.7109375" bestFit="1" customWidth="1"/>
    <col min="6958" max="6961" width="7.7109375" customWidth="1"/>
    <col min="6962" max="6962" width="15.7109375" bestFit="1" customWidth="1"/>
    <col min="6963" max="6966" width="7.7109375" customWidth="1"/>
    <col min="6967" max="6967" width="15.7109375" bestFit="1" customWidth="1"/>
    <col min="7179" max="7182" width="7.7109375" customWidth="1"/>
    <col min="7183" max="7183" width="15.7109375" bestFit="1" customWidth="1"/>
    <col min="7184" max="7187" width="7.7109375" customWidth="1"/>
    <col min="7188" max="7188" width="15.7109375" bestFit="1" customWidth="1"/>
    <col min="7189" max="7192" width="7.7109375" customWidth="1"/>
    <col min="7193" max="7193" width="15.7109375" bestFit="1" customWidth="1"/>
    <col min="7194" max="7197" width="7.7109375" customWidth="1"/>
    <col min="7198" max="7198" width="15.7109375" bestFit="1" customWidth="1"/>
    <col min="7199" max="7202" width="7.7109375" customWidth="1"/>
    <col min="7203" max="7203" width="15.7109375" bestFit="1" customWidth="1"/>
    <col min="7204" max="7207" width="7.7109375" customWidth="1"/>
    <col min="7208" max="7208" width="15.7109375" bestFit="1" customWidth="1"/>
    <col min="7209" max="7212" width="7.7109375" customWidth="1"/>
    <col min="7213" max="7213" width="15.7109375" bestFit="1" customWidth="1"/>
    <col min="7214" max="7217" width="7.7109375" customWidth="1"/>
    <col min="7218" max="7218" width="15.7109375" bestFit="1" customWidth="1"/>
    <col min="7219" max="7222" width="7.7109375" customWidth="1"/>
    <col min="7223" max="7223" width="15.7109375" bestFit="1" customWidth="1"/>
    <col min="7435" max="7438" width="7.7109375" customWidth="1"/>
    <col min="7439" max="7439" width="15.7109375" bestFit="1" customWidth="1"/>
    <col min="7440" max="7443" width="7.7109375" customWidth="1"/>
    <col min="7444" max="7444" width="15.7109375" bestFit="1" customWidth="1"/>
    <col min="7445" max="7448" width="7.7109375" customWidth="1"/>
    <col min="7449" max="7449" width="15.7109375" bestFit="1" customWidth="1"/>
    <col min="7450" max="7453" width="7.7109375" customWidth="1"/>
    <col min="7454" max="7454" width="15.7109375" bestFit="1" customWidth="1"/>
    <col min="7455" max="7458" width="7.7109375" customWidth="1"/>
    <col min="7459" max="7459" width="15.7109375" bestFit="1" customWidth="1"/>
    <col min="7460" max="7463" width="7.7109375" customWidth="1"/>
    <col min="7464" max="7464" width="15.7109375" bestFit="1" customWidth="1"/>
    <col min="7465" max="7468" width="7.7109375" customWidth="1"/>
    <col min="7469" max="7469" width="15.7109375" bestFit="1" customWidth="1"/>
    <col min="7470" max="7473" width="7.7109375" customWidth="1"/>
    <col min="7474" max="7474" width="15.7109375" bestFit="1" customWidth="1"/>
    <col min="7475" max="7478" width="7.7109375" customWidth="1"/>
    <col min="7479" max="7479" width="15.7109375" bestFit="1" customWidth="1"/>
    <col min="7691" max="7694" width="7.7109375" customWidth="1"/>
    <col min="7695" max="7695" width="15.7109375" bestFit="1" customWidth="1"/>
    <col min="7696" max="7699" width="7.7109375" customWidth="1"/>
    <col min="7700" max="7700" width="15.7109375" bestFit="1" customWidth="1"/>
    <col min="7701" max="7704" width="7.7109375" customWidth="1"/>
    <col min="7705" max="7705" width="15.7109375" bestFit="1" customWidth="1"/>
    <col min="7706" max="7709" width="7.7109375" customWidth="1"/>
    <col min="7710" max="7710" width="15.7109375" bestFit="1" customWidth="1"/>
    <col min="7711" max="7714" width="7.7109375" customWidth="1"/>
    <col min="7715" max="7715" width="15.7109375" bestFit="1" customWidth="1"/>
    <col min="7716" max="7719" width="7.7109375" customWidth="1"/>
    <col min="7720" max="7720" width="15.7109375" bestFit="1" customWidth="1"/>
    <col min="7721" max="7724" width="7.7109375" customWidth="1"/>
    <col min="7725" max="7725" width="15.7109375" bestFit="1" customWidth="1"/>
    <col min="7726" max="7729" width="7.7109375" customWidth="1"/>
    <col min="7730" max="7730" width="15.7109375" bestFit="1" customWidth="1"/>
    <col min="7731" max="7734" width="7.7109375" customWidth="1"/>
    <col min="7735" max="7735" width="15.7109375" bestFit="1" customWidth="1"/>
    <col min="7947" max="7950" width="7.7109375" customWidth="1"/>
    <col min="7951" max="7951" width="15.7109375" bestFit="1" customWidth="1"/>
    <col min="7952" max="7955" width="7.7109375" customWidth="1"/>
    <col min="7956" max="7956" width="15.7109375" bestFit="1" customWidth="1"/>
    <col min="7957" max="7960" width="7.7109375" customWidth="1"/>
    <col min="7961" max="7961" width="15.7109375" bestFit="1" customWidth="1"/>
    <col min="7962" max="7965" width="7.7109375" customWidth="1"/>
    <col min="7966" max="7966" width="15.7109375" bestFit="1" customWidth="1"/>
    <col min="7967" max="7970" width="7.7109375" customWidth="1"/>
    <col min="7971" max="7971" width="15.7109375" bestFit="1" customWidth="1"/>
    <col min="7972" max="7975" width="7.7109375" customWidth="1"/>
    <col min="7976" max="7976" width="15.7109375" bestFit="1" customWidth="1"/>
    <col min="7977" max="7980" width="7.7109375" customWidth="1"/>
    <col min="7981" max="7981" width="15.7109375" bestFit="1" customWidth="1"/>
    <col min="7982" max="7985" width="7.7109375" customWidth="1"/>
    <col min="7986" max="7986" width="15.7109375" bestFit="1" customWidth="1"/>
    <col min="7987" max="7990" width="7.7109375" customWidth="1"/>
    <col min="7991" max="7991" width="15.7109375" bestFit="1" customWidth="1"/>
    <col min="8203" max="8206" width="7.7109375" customWidth="1"/>
    <col min="8207" max="8207" width="15.7109375" bestFit="1" customWidth="1"/>
    <col min="8208" max="8211" width="7.7109375" customWidth="1"/>
    <col min="8212" max="8212" width="15.7109375" bestFit="1" customWidth="1"/>
    <col min="8213" max="8216" width="7.7109375" customWidth="1"/>
    <col min="8217" max="8217" width="15.7109375" bestFit="1" customWidth="1"/>
    <col min="8218" max="8221" width="7.7109375" customWidth="1"/>
    <col min="8222" max="8222" width="15.7109375" bestFit="1" customWidth="1"/>
    <col min="8223" max="8226" width="7.7109375" customWidth="1"/>
    <col min="8227" max="8227" width="15.7109375" bestFit="1" customWidth="1"/>
    <col min="8228" max="8231" width="7.7109375" customWidth="1"/>
    <col min="8232" max="8232" width="15.7109375" bestFit="1" customWidth="1"/>
    <col min="8233" max="8236" width="7.7109375" customWidth="1"/>
    <col min="8237" max="8237" width="15.7109375" bestFit="1" customWidth="1"/>
    <col min="8238" max="8241" width="7.7109375" customWidth="1"/>
    <col min="8242" max="8242" width="15.7109375" bestFit="1" customWidth="1"/>
    <col min="8243" max="8246" width="7.7109375" customWidth="1"/>
    <col min="8247" max="8247" width="15.7109375" bestFit="1" customWidth="1"/>
    <col min="8459" max="8462" width="7.7109375" customWidth="1"/>
    <col min="8463" max="8463" width="15.7109375" bestFit="1" customWidth="1"/>
    <col min="8464" max="8467" width="7.7109375" customWidth="1"/>
    <col min="8468" max="8468" width="15.7109375" bestFit="1" customWidth="1"/>
    <col min="8469" max="8472" width="7.7109375" customWidth="1"/>
    <col min="8473" max="8473" width="15.7109375" bestFit="1" customWidth="1"/>
    <col min="8474" max="8477" width="7.7109375" customWidth="1"/>
    <col min="8478" max="8478" width="15.7109375" bestFit="1" customWidth="1"/>
    <col min="8479" max="8482" width="7.7109375" customWidth="1"/>
    <col min="8483" max="8483" width="15.7109375" bestFit="1" customWidth="1"/>
    <col min="8484" max="8487" width="7.7109375" customWidth="1"/>
    <col min="8488" max="8488" width="15.7109375" bestFit="1" customWidth="1"/>
    <col min="8489" max="8492" width="7.7109375" customWidth="1"/>
    <col min="8493" max="8493" width="15.7109375" bestFit="1" customWidth="1"/>
    <col min="8494" max="8497" width="7.7109375" customWidth="1"/>
    <col min="8498" max="8498" width="15.7109375" bestFit="1" customWidth="1"/>
    <col min="8499" max="8502" width="7.7109375" customWidth="1"/>
    <col min="8503" max="8503" width="15.7109375" bestFit="1" customWidth="1"/>
    <col min="8715" max="8718" width="7.7109375" customWidth="1"/>
    <col min="8719" max="8719" width="15.7109375" bestFit="1" customWidth="1"/>
    <col min="8720" max="8723" width="7.7109375" customWidth="1"/>
    <col min="8724" max="8724" width="15.7109375" bestFit="1" customWidth="1"/>
    <col min="8725" max="8728" width="7.7109375" customWidth="1"/>
    <col min="8729" max="8729" width="15.7109375" bestFit="1" customWidth="1"/>
    <col min="8730" max="8733" width="7.7109375" customWidth="1"/>
    <col min="8734" max="8734" width="15.7109375" bestFit="1" customWidth="1"/>
    <col min="8735" max="8738" width="7.7109375" customWidth="1"/>
    <col min="8739" max="8739" width="15.7109375" bestFit="1" customWidth="1"/>
    <col min="8740" max="8743" width="7.7109375" customWidth="1"/>
    <col min="8744" max="8744" width="15.7109375" bestFit="1" customWidth="1"/>
    <col min="8745" max="8748" width="7.7109375" customWidth="1"/>
    <col min="8749" max="8749" width="15.7109375" bestFit="1" customWidth="1"/>
    <col min="8750" max="8753" width="7.7109375" customWidth="1"/>
    <col min="8754" max="8754" width="15.7109375" bestFit="1" customWidth="1"/>
    <col min="8755" max="8758" width="7.7109375" customWidth="1"/>
    <col min="8759" max="8759" width="15.7109375" bestFit="1" customWidth="1"/>
    <col min="8971" max="8974" width="7.7109375" customWidth="1"/>
    <col min="8975" max="8975" width="15.7109375" bestFit="1" customWidth="1"/>
    <col min="8976" max="8979" width="7.7109375" customWidth="1"/>
    <col min="8980" max="8980" width="15.7109375" bestFit="1" customWidth="1"/>
    <col min="8981" max="8984" width="7.7109375" customWidth="1"/>
    <col min="8985" max="8985" width="15.7109375" bestFit="1" customWidth="1"/>
    <col min="8986" max="8989" width="7.7109375" customWidth="1"/>
    <col min="8990" max="8990" width="15.7109375" bestFit="1" customWidth="1"/>
    <col min="8991" max="8994" width="7.7109375" customWidth="1"/>
    <col min="8995" max="8995" width="15.7109375" bestFit="1" customWidth="1"/>
    <col min="8996" max="8999" width="7.7109375" customWidth="1"/>
    <col min="9000" max="9000" width="15.7109375" bestFit="1" customWidth="1"/>
    <col min="9001" max="9004" width="7.7109375" customWidth="1"/>
    <col min="9005" max="9005" width="15.7109375" bestFit="1" customWidth="1"/>
    <col min="9006" max="9009" width="7.7109375" customWidth="1"/>
    <col min="9010" max="9010" width="15.7109375" bestFit="1" customWidth="1"/>
    <col min="9011" max="9014" width="7.7109375" customWidth="1"/>
    <col min="9015" max="9015" width="15.7109375" bestFit="1" customWidth="1"/>
    <col min="9227" max="9230" width="7.7109375" customWidth="1"/>
    <col min="9231" max="9231" width="15.7109375" bestFit="1" customWidth="1"/>
    <col min="9232" max="9235" width="7.7109375" customWidth="1"/>
    <col min="9236" max="9236" width="15.7109375" bestFit="1" customWidth="1"/>
    <col min="9237" max="9240" width="7.7109375" customWidth="1"/>
    <col min="9241" max="9241" width="15.7109375" bestFit="1" customWidth="1"/>
    <col min="9242" max="9245" width="7.7109375" customWidth="1"/>
    <col min="9246" max="9246" width="15.7109375" bestFit="1" customWidth="1"/>
    <col min="9247" max="9250" width="7.7109375" customWidth="1"/>
    <col min="9251" max="9251" width="15.7109375" bestFit="1" customWidth="1"/>
    <col min="9252" max="9255" width="7.7109375" customWidth="1"/>
    <col min="9256" max="9256" width="15.7109375" bestFit="1" customWidth="1"/>
    <col min="9257" max="9260" width="7.7109375" customWidth="1"/>
    <col min="9261" max="9261" width="15.7109375" bestFit="1" customWidth="1"/>
    <col min="9262" max="9265" width="7.7109375" customWidth="1"/>
    <col min="9266" max="9266" width="15.7109375" bestFit="1" customWidth="1"/>
    <col min="9267" max="9270" width="7.7109375" customWidth="1"/>
    <col min="9271" max="9271" width="15.7109375" bestFit="1" customWidth="1"/>
    <col min="9483" max="9486" width="7.7109375" customWidth="1"/>
    <col min="9487" max="9487" width="15.7109375" bestFit="1" customWidth="1"/>
    <col min="9488" max="9491" width="7.7109375" customWidth="1"/>
    <col min="9492" max="9492" width="15.7109375" bestFit="1" customWidth="1"/>
    <col min="9493" max="9496" width="7.7109375" customWidth="1"/>
    <col min="9497" max="9497" width="15.7109375" bestFit="1" customWidth="1"/>
    <col min="9498" max="9501" width="7.7109375" customWidth="1"/>
    <col min="9502" max="9502" width="15.7109375" bestFit="1" customWidth="1"/>
    <col min="9503" max="9506" width="7.7109375" customWidth="1"/>
    <col min="9507" max="9507" width="15.7109375" bestFit="1" customWidth="1"/>
    <col min="9508" max="9511" width="7.7109375" customWidth="1"/>
    <col min="9512" max="9512" width="15.7109375" bestFit="1" customWidth="1"/>
    <col min="9513" max="9516" width="7.7109375" customWidth="1"/>
    <col min="9517" max="9517" width="15.7109375" bestFit="1" customWidth="1"/>
    <col min="9518" max="9521" width="7.7109375" customWidth="1"/>
    <col min="9522" max="9522" width="15.7109375" bestFit="1" customWidth="1"/>
    <col min="9523" max="9526" width="7.7109375" customWidth="1"/>
    <col min="9527" max="9527" width="15.7109375" bestFit="1" customWidth="1"/>
    <col min="9739" max="9742" width="7.7109375" customWidth="1"/>
    <col min="9743" max="9743" width="15.7109375" bestFit="1" customWidth="1"/>
    <col min="9744" max="9747" width="7.7109375" customWidth="1"/>
    <col min="9748" max="9748" width="15.7109375" bestFit="1" customWidth="1"/>
    <col min="9749" max="9752" width="7.7109375" customWidth="1"/>
    <col min="9753" max="9753" width="15.7109375" bestFit="1" customWidth="1"/>
    <col min="9754" max="9757" width="7.7109375" customWidth="1"/>
    <col min="9758" max="9758" width="15.7109375" bestFit="1" customWidth="1"/>
    <col min="9759" max="9762" width="7.7109375" customWidth="1"/>
    <col min="9763" max="9763" width="15.7109375" bestFit="1" customWidth="1"/>
    <col min="9764" max="9767" width="7.7109375" customWidth="1"/>
    <col min="9768" max="9768" width="15.7109375" bestFit="1" customWidth="1"/>
    <col min="9769" max="9772" width="7.7109375" customWidth="1"/>
    <col min="9773" max="9773" width="15.7109375" bestFit="1" customWidth="1"/>
    <col min="9774" max="9777" width="7.7109375" customWidth="1"/>
    <col min="9778" max="9778" width="15.7109375" bestFit="1" customWidth="1"/>
    <col min="9779" max="9782" width="7.7109375" customWidth="1"/>
    <col min="9783" max="9783" width="15.7109375" bestFit="1" customWidth="1"/>
    <col min="9995" max="9998" width="7.7109375" customWidth="1"/>
    <col min="9999" max="9999" width="15.7109375" bestFit="1" customWidth="1"/>
    <col min="10000" max="10003" width="7.7109375" customWidth="1"/>
    <col min="10004" max="10004" width="15.7109375" bestFit="1" customWidth="1"/>
    <col min="10005" max="10008" width="7.7109375" customWidth="1"/>
    <col min="10009" max="10009" width="15.7109375" bestFit="1" customWidth="1"/>
    <col min="10010" max="10013" width="7.7109375" customWidth="1"/>
    <col min="10014" max="10014" width="15.7109375" bestFit="1" customWidth="1"/>
    <col min="10015" max="10018" width="7.7109375" customWidth="1"/>
    <col min="10019" max="10019" width="15.7109375" bestFit="1" customWidth="1"/>
    <col min="10020" max="10023" width="7.7109375" customWidth="1"/>
    <col min="10024" max="10024" width="15.7109375" bestFit="1" customWidth="1"/>
    <col min="10025" max="10028" width="7.7109375" customWidth="1"/>
    <col min="10029" max="10029" width="15.7109375" bestFit="1" customWidth="1"/>
    <col min="10030" max="10033" width="7.7109375" customWidth="1"/>
    <col min="10034" max="10034" width="15.7109375" bestFit="1" customWidth="1"/>
    <col min="10035" max="10038" width="7.7109375" customWidth="1"/>
    <col min="10039" max="10039" width="15.7109375" bestFit="1" customWidth="1"/>
    <col min="10251" max="10254" width="7.7109375" customWidth="1"/>
    <col min="10255" max="10255" width="15.7109375" bestFit="1" customWidth="1"/>
    <col min="10256" max="10259" width="7.7109375" customWidth="1"/>
    <col min="10260" max="10260" width="15.7109375" bestFit="1" customWidth="1"/>
    <col min="10261" max="10264" width="7.7109375" customWidth="1"/>
    <col min="10265" max="10265" width="15.7109375" bestFit="1" customWidth="1"/>
    <col min="10266" max="10269" width="7.7109375" customWidth="1"/>
    <col min="10270" max="10270" width="15.7109375" bestFit="1" customWidth="1"/>
    <col min="10271" max="10274" width="7.7109375" customWidth="1"/>
    <col min="10275" max="10275" width="15.7109375" bestFit="1" customWidth="1"/>
    <col min="10276" max="10279" width="7.7109375" customWidth="1"/>
    <col min="10280" max="10280" width="15.7109375" bestFit="1" customWidth="1"/>
    <col min="10281" max="10284" width="7.7109375" customWidth="1"/>
    <col min="10285" max="10285" width="15.7109375" bestFit="1" customWidth="1"/>
    <col min="10286" max="10289" width="7.7109375" customWidth="1"/>
    <col min="10290" max="10290" width="15.7109375" bestFit="1" customWidth="1"/>
    <col min="10291" max="10294" width="7.7109375" customWidth="1"/>
    <col min="10295" max="10295" width="15.7109375" bestFit="1" customWidth="1"/>
    <col min="10507" max="10510" width="7.7109375" customWidth="1"/>
    <col min="10511" max="10511" width="15.7109375" bestFit="1" customWidth="1"/>
    <col min="10512" max="10515" width="7.7109375" customWidth="1"/>
    <col min="10516" max="10516" width="15.7109375" bestFit="1" customWidth="1"/>
    <col min="10517" max="10520" width="7.7109375" customWidth="1"/>
    <col min="10521" max="10521" width="15.7109375" bestFit="1" customWidth="1"/>
    <col min="10522" max="10525" width="7.7109375" customWidth="1"/>
    <col min="10526" max="10526" width="15.7109375" bestFit="1" customWidth="1"/>
    <col min="10527" max="10530" width="7.7109375" customWidth="1"/>
    <col min="10531" max="10531" width="15.7109375" bestFit="1" customWidth="1"/>
    <col min="10532" max="10535" width="7.7109375" customWidth="1"/>
    <col min="10536" max="10536" width="15.7109375" bestFit="1" customWidth="1"/>
    <col min="10537" max="10540" width="7.7109375" customWidth="1"/>
    <col min="10541" max="10541" width="15.7109375" bestFit="1" customWidth="1"/>
    <col min="10542" max="10545" width="7.7109375" customWidth="1"/>
    <col min="10546" max="10546" width="15.7109375" bestFit="1" customWidth="1"/>
    <col min="10547" max="10550" width="7.7109375" customWidth="1"/>
    <col min="10551" max="10551" width="15.7109375" bestFit="1" customWidth="1"/>
    <col min="10763" max="10766" width="7.7109375" customWidth="1"/>
    <col min="10767" max="10767" width="15.7109375" bestFit="1" customWidth="1"/>
    <col min="10768" max="10771" width="7.7109375" customWidth="1"/>
    <col min="10772" max="10772" width="15.7109375" bestFit="1" customWidth="1"/>
    <col min="10773" max="10776" width="7.7109375" customWidth="1"/>
    <col min="10777" max="10777" width="15.7109375" bestFit="1" customWidth="1"/>
    <col min="10778" max="10781" width="7.7109375" customWidth="1"/>
    <col min="10782" max="10782" width="15.7109375" bestFit="1" customWidth="1"/>
    <col min="10783" max="10786" width="7.7109375" customWidth="1"/>
    <col min="10787" max="10787" width="15.7109375" bestFit="1" customWidth="1"/>
    <col min="10788" max="10791" width="7.7109375" customWidth="1"/>
    <col min="10792" max="10792" width="15.7109375" bestFit="1" customWidth="1"/>
    <col min="10793" max="10796" width="7.7109375" customWidth="1"/>
    <col min="10797" max="10797" width="15.7109375" bestFit="1" customWidth="1"/>
    <col min="10798" max="10801" width="7.7109375" customWidth="1"/>
    <col min="10802" max="10802" width="15.7109375" bestFit="1" customWidth="1"/>
    <col min="10803" max="10806" width="7.7109375" customWidth="1"/>
    <col min="10807" max="10807" width="15.7109375" bestFit="1" customWidth="1"/>
    <col min="11019" max="11022" width="7.7109375" customWidth="1"/>
    <col min="11023" max="11023" width="15.7109375" bestFit="1" customWidth="1"/>
    <col min="11024" max="11027" width="7.7109375" customWidth="1"/>
    <col min="11028" max="11028" width="15.7109375" bestFit="1" customWidth="1"/>
    <col min="11029" max="11032" width="7.7109375" customWidth="1"/>
    <col min="11033" max="11033" width="15.7109375" bestFit="1" customWidth="1"/>
    <col min="11034" max="11037" width="7.7109375" customWidth="1"/>
    <col min="11038" max="11038" width="15.7109375" bestFit="1" customWidth="1"/>
    <col min="11039" max="11042" width="7.7109375" customWidth="1"/>
    <col min="11043" max="11043" width="15.7109375" bestFit="1" customWidth="1"/>
    <col min="11044" max="11047" width="7.7109375" customWidth="1"/>
    <col min="11048" max="11048" width="15.7109375" bestFit="1" customWidth="1"/>
    <col min="11049" max="11052" width="7.7109375" customWidth="1"/>
    <col min="11053" max="11053" width="15.7109375" bestFit="1" customWidth="1"/>
    <col min="11054" max="11057" width="7.7109375" customWidth="1"/>
    <col min="11058" max="11058" width="15.7109375" bestFit="1" customWidth="1"/>
    <col min="11059" max="11062" width="7.7109375" customWidth="1"/>
    <col min="11063" max="11063" width="15.7109375" bestFit="1" customWidth="1"/>
    <col min="11275" max="11278" width="7.7109375" customWidth="1"/>
    <col min="11279" max="11279" width="15.7109375" bestFit="1" customWidth="1"/>
    <col min="11280" max="11283" width="7.7109375" customWidth="1"/>
    <col min="11284" max="11284" width="15.7109375" bestFit="1" customWidth="1"/>
    <col min="11285" max="11288" width="7.7109375" customWidth="1"/>
    <col min="11289" max="11289" width="15.7109375" bestFit="1" customWidth="1"/>
    <col min="11290" max="11293" width="7.7109375" customWidth="1"/>
    <col min="11294" max="11294" width="15.7109375" bestFit="1" customWidth="1"/>
    <col min="11295" max="11298" width="7.7109375" customWidth="1"/>
    <col min="11299" max="11299" width="15.7109375" bestFit="1" customWidth="1"/>
    <col min="11300" max="11303" width="7.7109375" customWidth="1"/>
    <col min="11304" max="11304" width="15.7109375" bestFit="1" customWidth="1"/>
    <col min="11305" max="11308" width="7.7109375" customWidth="1"/>
    <col min="11309" max="11309" width="15.7109375" bestFit="1" customWidth="1"/>
    <col min="11310" max="11313" width="7.7109375" customWidth="1"/>
    <col min="11314" max="11314" width="15.7109375" bestFit="1" customWidth="1"/>
    <col min="11315" max="11318" width="7.7109375" customWidth="1"/>
    <col min="11319" max="11319" width="15.7109375" bestFit="1" customWidth="1"/>
    <col min="11531" max="11534" width="7.7109375" customWidth="1"/>
    <col min="11535" max="11535" width="15.7109375" bestFit="1" customWidth="1"/>
    <col min="11536" max="11539" width="7.7109375" customWidth="1"/>
    <col min="11540" max="11540" width="15.7109375" bestFit="1" customWidth="1"/>
    <col min="11541" max="11544" width="7.7109375" customWidth="1"/>
    <col min="11545" max="11545" width="15.7109375" bestFit="1" customWidth="1"/>
    <col min="11546" max="11549" width="7.7109375" customWidth="1"/>
    <col min="11550" max="11550" width="15.7109375" bestFit="1" customWidth="1"/>
    <col min="11551" max="11554" width="7.7109375" customWidth="1"/>
    <col min="11555" max="11555" width="15.7109375" bestFit="1" customWidth="1"/>
    <col min="11556" max="11559" width="7.7109375" customWidth="1"/>
    <col min="11560" max="11560" width="15.7109375" bestFit="1" customWidth="1"/>
    <col min="11561" max="11564" width="7.7109375" customWidth="1"/>
    <col min="11565" max="11565" width="15.7109375" bestFit="1" customWidth="1"/>
    <col min="11566" max="11569" width="7.7109375" customWidth="1"/>
    <col min="11570" max="11570" width="15.7109375" bestFit="1" customWidth="1"/>
    <col min="11571" max="11574" width="7.7109375" customWidth="1"/>
    <col min="11575" max="11575" width="15.7109375" bestFit="1" customWidth="1"/>
    <col min="11787" max="11790" width="7.7109375" customWidth="1"/>
    <col min="11791" max="11791" width="15.7109375" bestFit="1" customWidth="1"/>
    <col min="11792" max="11795" width="7.7109375" customWidth="1"/>
    <col min="11796" max="11796" width="15.7109375" bestFit="1" customWidth="1"/>
    <col min="11797" max="11800" width="7.7109375" customWidth="1"/>
    <col min="11801" max="11801" width="15.7109375" bestFit="1" customWidth="1"/>
    <col min="11802" max="11805" width="7.7109375" customWidth="1"/>
    <col min="11806" max="11806" width="15.7109375" bestFit="1" customWidth="1"/>
    <col min="11807" max="11810" width="7.7109375" customWidth="1"/>
    <col min="11811" max="11811" width="15.7109375" bestFit="1" customWidth="1"/>
    <col min="11812" max="11815" width="7.7109375" customWidth="1"/>
    <col min="11816" max="11816" width="15.7109375" bestFit="1" customWidth="1"/>
    <col min="11817" max="11820" width="7.7109375" customWidth="1"/>
    <col min="11821" max="11821" width="15.7109375" bestFit="1" customWidth="1"/>
    <col min="11822" max="11825" width="7.7109375" customWidth="1"/>
    <col min="11826" max="11826" width="15.7109375" bestFit="1" customWidth="1"/>
    <col min="11827" max="11830" width="7.7109375" customWidth="1"/>
    <col min="11831" max="11831" width="15.7109375" bestFit="1" customWidth="1"/>
    <col min="12043" max="12046" width="7.7109375" customWidth="1"/>
    <col min="12047" max="12047" width="15.7109375" bestFit="1" customWidth="1"/>
    <col min="12048" max="12051" width="7.7109375" customWidth="1"/>
    <col min="12052" max="12052" width="15.7109375" bestFit="1" customWidth="1"/>
    <col min="12053" max="12056" width="7.7109375" customWidth="1"/>
    <col min="12057" max="12057" width="15.7109375" bestFit="1" customWidth="1"/>
    <col min="12058" max="12061" width="7.7109375" customWidth="1"/>
    <col min="12062" max="12062" width="15.7109375" bestFit="1" customWidth="1"/>
    <col min="12063" max="12066" width="7.7109375" customWidth="1"/>
    <col min="12067" max="12067" width="15.7109375" bestFit="1" customWidth="1"/>
    <col min="12068" max="12071" width="7.7109375" customWidth="1"/>
    <col min="12072" max="12072" width="15.7109375" bestFit="1" customWidth="1"/>
    <col min="12073" max="12076" width="7.7109375" customWidth="1"/>
    <col min="12077" max="12077" width="15.7109375" bestFit="1" customWidth="1"/>
    <col min="12078" max="12081" width="7.7109375" customWidth="1"/>
    <col min="12082" max="12082" width="15.7109375" bestFit="1" customWidth="1"/>
    <col min="12083" max="12086" width="7.7109375" customWidth="1"/>
    <col min="12087" max="12087" width="15.7109375" bestFit="1" customWidth="1"/>
    <col min="12299" max="12302" width="7.7109375" customWidth="1"/>
    <col min="12303" max="12303" width="15.7109375" bestFit="1" customWidth="1"/>
    <col min="12304" max="12307" width="7.7109375" customWidth="1"/>
    <col min="12308" max="12308" width="15.7109375" bestFit="1" customWidth="1"/>
    <col min="12309" max="12312" width="7.7109375" customWidth="1"/>
    <col min="12313" max="12313" width="15.7109375" bestFit="1" customWidth="1"/>
    <col min="12314" max="12317" width="7.7109375" customWidth="1"/>
    <col min="12318" max="12318" width="15.7109375" bestFit="1" customWidth="1"/>
    <col min="12319" max="12322" width="7.7109375" customWidth="1"/>
    <col min="12323" max="12323" width="15.7109375" bestFit="1" customWidth="1"/>
    <col min="12324" max="12327" width="7.7109375" customWidth="1"/>
    <col min="12328" max="12328" width="15.7109375" bestFit="1" customWidth="1"/>
    <col min="12329" max="12332" width="7.7109375" customWidth="1"/>
    <col min="12333" max="12333" width="15.7109375" bestFit="1" customWidth="1"/>
    <col min="12334" max="12337" width="7.7109375" customWidth="1"/>
    <col min="12338" max="12338" width="15.7109375" bestFit="1" customWidth="1"/>
    <col min="12339" max="12342" width="7.7109375" customWidth="1"/>
    <col min="12343" max="12343" width="15.7109375" bestFit="1" customWidth="1"/>
    <col min="12555" max="12558" width="7.7109375" customWidth="1"/>
    <col min="12559" max="12559" width="15.7109375" bestFit="1" customWidth="1"/>
    <col min="12560" max="12563" width="7.7109375" customWidth="1"/>
    <col min="12564" max="12564" width="15.7109375" bestFit="1" customWidth="1"/>
    <col min="12565" max="12568" width="7.7109375" customWidth="1"/>
    <col min="12569" max="12569" width="15.7109375" bestFit="1" customWidth="1"/>
    <col min="12570" max="12573" width="7.7109375" customWidth="1"/>
    <col min="12574" max="12574" width="15.7109375" bestFit="1" customWidth="1"/>
    <col min="12575" max="12578" width="7.7109375" customWidth="1"/>
    <col min="12579" max="12579" width="15.7109375" bestFit="1" customWidth="1"/>
    <col min="12580" max="12583" width="7.7109375" customWidth="1"/>
    <col min="12584" max="12584" width="15.7109375" bestFit="1" customWidth="1"/>
    <col min="12585" max="12588" width="7.7109375" customWidth="1"/>
    <col min="12589" max="12589" width="15.7109375" bestFit="1" customWidth="1"/>
    <col min="12590" max="12593" width="7.7109375" customWidth="1"/>
    <col min="12594" max="12594" width="15.7109375" bestFit="1" customWidth="1"/>
    <col min="12595" max="12598" width="7.7109375" customWidth="1"/>
    <col min="12599" max="12599" width="15.7109375" bestFit="1" customWidth="1"/>
    <col min="12811" max="12814" width="7.7109375" customWidth="1"/>
    <col min="12815" max="12815" width="15.7109375" bestFit="1" customWidth="1"/>
    <col min="12816" max="12819" width="7.7109375" customWidth="1"/>
    <col min="12820" max="12820" width="15.7109375" bestFit="1" customWidth="1"/>
    <col min="12821" max="12824" width="7.7109375" customWidth="1"/>
    <col min="12825" max="12825" width="15.7109375" bestFit="1" customWidth="1"/>
    <col min="12826" max="12829" width="7.7109375" customWidth="1"/>
    <col min="12830" max="12830" width="15.7109375" bestFit="1" customWidth="1"/>
    <col min="12831" max="12834" width="7.7109375" customWidth="1"/>
    <col min="12835" max="12835" width="15.7109375" bestFit="1" customWidth="1"/>
    <col min="12836" max="12839" width="7.7109375" customWidth="1"/>
    <col min="12840" max="12840" width="15.7109375" bestFit="1" customWidth="1"/>
    <col min="12841" max="12844" width="7.7109375" customWidth="1"/>
    <col min="12845" max="12845" width="15.7109375" bestFit="1" customWidth="1"/>
    <col min="12846" max="12849" width="7.7109375" customWidth="1"/>
    <col min="12850" max="12850" width="15.7109375" bestFit="1" customWidth="1"/>
    <col min="12851" max="12854" width="7.7109375" customWidth="1"/>
    <col min="12855" max="12855" width="15.7109375" bestFit="1" customWidth="1"/>
    <col min="13067" max="13070" width="7.7109375" customWidth="1"/>
    <col min="13071" max="13071" width="15.7109375" bestFit="1" customWidth="1"/>
    <col min="13072" max="13075" width="7.7109375" customWidth="1"/>
    <col min="13076" max="13076" width="15.7109375" bestFit="1" customWidth="1"/>
    <col min="13077" max="13080" width="7.7109375" customWidth="1"/>
    <col min="13081" max="13081" width="15.7109375" bestFit="1" customWidth="1"/>
    <col min="13082" max="13085" width="7.7109375" customWidth="1"/>
    <col min="13086" max="13086" width="15.7109375" bestFit="1" customWidth="1"/>
    <col min="13087" max="13090" width="7.7109375" customWidth="1"/>
    <col min="13091" max="13091" width="15.7109375" bestFit="1" customWidth="1"/>
    <col min="13092" max="13095" width="7.7109375" customWidth="1"/>
    <col min="13096" max="13096" width="15.7109375" bestFit="1" customWidth="1"/>
    <col min="13097" max="13100" width="7.7109375" customWidth="1"/>
    <col min="13101" max="13101" width="15.7109375" bestFit="1" customWidth="1"/>
    <col min="13102" max="13105" width="7.7109375" customWidth="1"/>
    <col min="13106" max="13106" width="15.7109375" bestFit="1" customWidth="1"/>
    <col min="13107" max="13110" width="7.7109375" customWidth="1"/>
    <col min="13111" max="13111" width="15.7109375" bestFit="1" customWidth="1"/>
    <col min="13323" max="13326" width="7.7109375" customWidth="1"/>
    <col min="13327" max="13327" width="15.7109375" bestFit="1" customWidth="1"/>
    <col min="13328" max="13331" width="7.7109375" customWidth="1"/>
    <col min="13332" max="13332" width="15.7109375" bestFit="1" customWidth="1"/>
    <col min="13333" max="13336" width="7.7109375" customWidth="1"/>
    <col min="13337" max="13337" width="15.7109375" bestFit="1" customWidth="1"/>
    <col min="13338" max="13341" width="7.7109375" customWidth="1"/>
    <col min="13342" max="13342" width="15.7109375" bestFit="1" customWidth="1"/>
    <col min="13343" max="13346" width="7.7109375" customWidth="1"/>
    <col min="13347" max="13347" width="15.7109375" bestFit="1" customWidth="1"/>
    <col min="13348" max="13351" width="7.7109375" customWidth="1"/>
    <col min="13352" max="13352" width="15.7109375" bestFit="1" customWidth="1"/>
    <col min="13353" max="13356" width="7.7109375" customWidth="1"/>
    <col min="13357" max="13357" width="15.7109375" bestFit="1" customWidth="1"/>
    <col min="13358" max="13361" width="7.7109375" customWidth="1"/>
    <col min="13362" max="13362" width="15.7109375" bestFit="1" customWidth="1"/>
    <col min="13363" max="13366" width="7.7109375" customWidth="1"/>
    <col min="13367" max="13367" width="15.7109375" bestFit="1" customWidth="1"/>
    <col min="13579" max="13582" width="7.7109375" customWidth="1"/>
    <col min="13583" max="13583" width="15.7109375" bestFit="1" customWidth="1"/>
    <col min="13584" max="13587" width="7.7109375" customWidth="1"/>
    <col min="13588" max="13588" width="15.7109375" bestFit="1" customWidth="1"/>
    <col min="13589" max="13592" width="7.7109375" customWidth="1"/>
    <col min="13593" max="13593" width="15.7109375" bestFit="1" customWidth="1"/>
    <col min="13594" max="13597" width="7.7109375" customWidth="1"/>
    <col min="13598" max="13598" width="15.7109375" bestFit="1" customWidth="1"/>
    <col min="13599" max="13602" width="7.7109375" customWidth="1"/>
    <col min="13603" max="13603" width="15.7109375" bestFit="1" customWidth="1"/>
    <col min="13604" max="13607" width="7.7109375" customWidth="1"/>
    <col min="13608" max="13608" width="15.7109375" bestFit="1" customWidth="1"/>
    <col min="13609" max="13612" width="7.7109375" customWidth="1"/>
    <col min="13613" max="13613" width="15.7109375" bestFit="1" customWidth="1"/>
    <col min="13614" max="13617" width="7.7109375" customWidth="1"/>
    <col min="13618" max="13618" width="15.7109375" bestFit="1" customWidth="1"/>
    <col min="13619" max="13622" width="7.7109375" customWidth="1"/>
    <col min="13623" max="13623" width="15.7109375" bestFit="1" customWidth="1"/>
    <col min="13835" max="13838" width="7.7109375" customWidth="1"/>
    <col min="13839" max="13839" width="15.7109375" bestFit="1" customWidth="1"/>
    <col min="13840" max="13843" width="7.7109375" customWidth="1"/>
    <col min="13844" max="13844" width="15.7109375" bestFit="1" customWidth="1"/>
    <col min="13845" max="13848" width="7.7109375" customWidth="1"/>
    <col min="13849" max="13849" width="15.7109375" bestFit="1" customWidth="1"/>
    <col min="13850" max="13853" width="7.7109375" customWidth="1"/>
    <col min="13854" max="13854" width="15.7109375" bestFit="1" customWidth="1"/>
    <col min="13855" max="13858" width="7.7109375" customWidth="1"/>
    <col min="13859" max="13859" width="15.7109375" bestFit="1" customWidth="1"/>
    <col min="13860" max="13863" width="7.7109375" customWidth="1"/>
    <col min="13864" max="13864" width="15.7109375" bestFit="1" customWidth="1"/>
    <col min="13865" max="13868" width="7.7109375" customWidth="1"/>
    <col min="13869" max="13869" width="15.7109375" bestFit="1" customWidth="1"/>
    <col min="13870" max="13873" width="7.7109375" customWidth="1"/>
    <col min="13874" max="13874" width="15.7109375" bestFit="1" customWidth="1"/>
    <col min="13875" max="13878" width="7.7109375" customWidth="1"/>
    <col min="13879" max="13879" width="15.7109375" bestFit="1" customWidth="1"/>
    <col min="14091" max="14094" width="7.7109375" customWidth="1"/>
    <col min="14095" max="14095" width="15.7109375" bestFit="1" customWidth="1"/>
    <col min="14096" max="14099" width="7.7109375" customWidth="1"/>
    <col min="14100" max="14100" width="15.7109375" bestFit="1" customWidth="1"/>
    <col min="14101" max="14104" width="7.7109375" customWidth="1"/>
    <col min="14105" max="14105" width="15.7109375" bestFit="1" customWidth="1"/>
    <col min="14106" max="14109" width="7.7109375" customWidth="1"/>
    <col min="14110" max="14110" width="15.7109375" bestFit="1" customWidth="1"/>
    <col min="14111" max="14114" width="7.7109375" customWidth="1"/>
    <col min="14115" max="14115" width="15.7109375" bestFit="1" customWidth="1"/>
    <col min="14116" max="14119" width="7.7109375" customWidth="1"/>
    <col min="14120" max="14120" width="15.7109375" bestFit="1" customWidth="1"/>
    <col min="14121" max="14124" width="7.7109375" customWidth="1"/>
    <col min="14125" max="14125" width="15.7109375" bestFit="1" customWidth="1"/>
    <col min="14126" max="14129" width="7.7109375" customWidth="1"/>
    <col min="14130" max="14130" width="15.7109375" bestFit="1" customWidth="1"/>
    <col min="14131" max="14134" width="7.7109375" customWidth="1"/>
    <col min="14135" max="14135" width="15.7109375" bestFit="1" customWidth="1"/>
    <col min="14347" max="14350" width="7.7109375" customWidth="1"/>
    <col min="14351" max="14351" width="15.7109375" bestFit="1" customWidth="1"/>
    <col min="14352" max="14355" width="7.7109375" customWidth="1"/>
    <col min="14356" max="14356" width="15.7109375" bestFit="1" customWidth="1"/>
    <col min="14357" max="14360" width="7.7109375" customWidth="1"/>
    <col min="14361" max="14361" width="15.7109375" bestFit="1" customWidth="1"/>
    <col min="14362" max="14365" width="7.7109375" customWidth="1"/>
    <col min="14366" max="14366" width="15.7109375" bestFit="1" customWidth="1"/>
    <col min="14367" max="14370" width="7.7109375" customWidth="1"/>
    <col min="14371" max="14371" width="15.7109375" bestFit="1" customWidth="1"/>
    <col min="14372" max="14375" width="7.7109375" customWidth="1"/>
    <col min="14376" max="14376" width="15.7109375" bestFit="1" customWidth="1"/>
    <col min="14377" max="14380" width="7.7109375" customWidth="1"/>
    <col min="14381" max="14381" width="15.7109375" bestFit="1" customWidth="1"/>
    <col min="14382" max="14385" width="7.7109375" customWidth="1"/>
    <col min="14386" max="14386" width="15.7109375" bestFit="1" customWidth="1"/>
    <col min="14387" max="14390" width="7.7109375" customWidth="1"/>
    <col min="14391" max="14391" width="15.7109375" bestFit="1" customWidth="1"/>
    <col min="14603" max="14606" width="7.7109375" customWidth="1"/>
    <col min="14607" max="14607" width="15.7109375" bestFit="1" customWidth="1"/>
    <col min="14608" max="14611" width="7.7109375" customWidth="1"/>
    <col min="14612" max="14612" width="15.7109375" bestFit="1" customWidth="1"/>
    <col min="14613" max="14616" width="7.7109375" customWidth="1"/>
    <col min="14617" max="14617" width="15.7109375" bestFit="1" customWidth="1"/>
    <col min="14618" max="14621" width="7.7109375" customWidth="1"/>
    <col min="14622" max="14622" width="15.7109375" bestFit="1" customWidth="1"/>
    <col min="14623" max="14626" width="7.7109375" customWidth="1"/>
    <col min="14627" max="14627" width="15.7109375" bestFit="1" customWidth="1"/>
    <col min="14628" max="14631" width="7.7109375" customWidth="1"/>
    <col min="14632" max="14632" width="15.7109375" bestFit="1" customWidth="1"/>
    <col min="14633" max="14636" width="7.7109375" customWidth="1"/>
    <col min="14637" max="14637" width="15.7109375" bestFit="1" customWidth="1"/>
    <col min="14638" max="14641" width="7.7109375" customWidth="1"/>
    <col min="14642" max="14642" width="15.7109375" bestFit="1" customWidth="1"/>
    <col min="14643" max="14646" width="7.7109375" customWidth="1"/>
    <col min="14647" max="14647" width="15.7109375" bestFit="1" customWidth="1"/>
    <col min="14859" max="14862" width="7.7109375" customWidth="1"/>
    <col min="14863" max="14863" width="15.7109375" bestFit="1" customWidth="1"/>
    <col min="14864" max="14867" width="7.7109375" customWidth="1"/>
    <col min="14868" max="14868" width="15.7109375" bestFit="1" customWidth="1"/>
    <col min="14869" max="14872" width="7.7109375" customWidth="1"/>
    <col min="14873" max="14873" width="15.7109375" bestFit="1" customWidth="1"/>
    <col min="14874" max="14877" width="7.7109375" customWidth="1"/>
    <col min="14878" max="14878" width="15.7109375" bestFit="1" customWidth="1"/>
    <col min="14879" max="14882" width="7.7109375" customWidth="1"/>
    <col min="14883" max="14883" width="15.7109375" bestFit="1" customWidth="1"/>
    <col min="14884" max="14887" width="7.7109375" customWidth="1"/>
    <col min="14888" max="14888" width="15.7109375" bestFit="1" customWidth="1"/>
    <col min="14889" max="14892" width="7.7109375" customWidth="1"/>
    <col min="14893" max="14893" width="15.7109375" bestFit="1" customWidth="1"/>
    <col min="14894" max="14897" width="7.7109375" customWidth="1"/>
    <col min="14898" max="14898" width="15.7109375" bestFit="1" customWidth="1"/>
    <col min="14899" max="14902" width="7.7109375" customWidth="1"/>
    <col min="14903" max="14903" width="15.7109375" bestFit="1" customWidth="1"/>
    <col min="15115" max="15118" width="7.7109375" customWidth="1"/>
    <col min="15119" max="15119" width="15.7109375" bestFit="1" customWidth="1"/>
    <col min="15120" max="15123" width="7.7109375" customWidth="1"/>
    <col min="15124" max="15124" width="15.7109375" bestFit="1" customWidth="1"/>
    <col min="15125" max="15128" width="7.7109375" customWidth="1"/>
    <col min="15129" max="15129" width="15.7109375" bestFit="1" customWidth="1"/>
    <col min="15130" max="15133" width="7.7109375" customWidth="1"/>
    <col min="15134" max="15134" width="15.7109375" bestFit="1" customWidth="1"/>
    <col min="15135" max="15138" width="7.7109375" customWidth="1"/>
    <col min="15139" max="15139" width="15.7109375" bestFit="1" customWidth="1"/>
    <col min="15140" max="15143" width="7.7109375" customWidth="1"/>
    <col min="15144" max="15144" width="15.7109375" bestFit="1" customWidth="1"/>
    <col min="15145" max="15148" width="7.7109375" customWidth="1"/>
    <col min="15149" max="15149" width="15.7109375" bestFit="1" customWidth="1"/>
    <col min="15150" max="15153" width="7.7109375" customWidth="1"/>
    <col min="15154" max="15154" width="15.7109375" bestFit="1" customWidth="1"/>
    <col min="15155" max="15158" width="7.7109375" customWidth="1"/>
    <col min="15159" max="15159" width="15.7109375" bestFit="1" customWidth="1"/>
    <col min="15371" max="15374" width="7.7109375" customWidth="1"/>
    <col min="15375" max="15375" width="15.7109375" bestFit="1" customWidth="1"/>
    <col min="15376" max="15379" width="7.7109375" customWidth="1"/>
    <col min="15380" max="15380" width="15.7109375" bestFit="1" customWidth="1"/>
    <col min="15381" max="15384" width="7.7109375" customWidth="1"/>
    <col min="15385" max="15385" width="15.7109375" bestFit="1" customWidth="1"/>
    <col min="15386" max="15389" width="7.7109375" customWidth="1"/>
    <col min="15390" max="15390" width="15.7109375" bestFit="1" customWidth="1"/>
    <col min="15391" max="15394" width="7.7109375" customWidth="1"/>
    <col min="15395" max="15395" width="15.7109375" bestFit="1" customWidth="1"/>
    <col min="15396" max="15399" width="7.7109375" customWidth="1"/>
    <col min="15400" max="15400" width="15.7109375" bestFit="1" customWidth="1"/>
    <col min="15401" max="15404" width="7.7109375" customWidth="1"/>
    <col min="15405" max="15405" width="15.7109375" bestFit="1" customWidth="1"/>
    <col min="15406" max="15409" width="7.7109375" customWidth="1"/>
    <col min="15410" max="15410" width="15.7109375" bestFit="1" customWidth="1"/>
    <col min="15411" max="15414" width="7.7109375" customWidth="1"/>
    <col min="15415" max="15415" width="15.7109375" bestFit="1" customWidth="1"/>
    <col min="15627" max="15630" width="7.7109375" customWidth="1"/>
    <col min="15631" max="15631" width="15.7109375" bestFit="1" customWidth="1"/>
    <col min="15632" max="15635" width="7.7109375" customWidth="1"/>
    <col min="15636" max="15636" width="15.7109375" bestFit="1" customWidth="1"/>
    <col min="15637" max="15640" width="7.7109375" customWidth="1"/>
    <col min="15641" max="15641" width="15.7109375" bestFit="1" customWidth="1"/>
    <col min="15642" max="15645" width="7.7109375" customWidth="1"/>
    <col min="15646" max="15646" width="15.7109375" bestFit="1" customWidth="1"/>
    <col min="15647" max="15650" width="7.7109375" customWidth="1"/>
    <col min="15651" max="15651" width="15.7109375" bestFit="1" customWidth="1"/>
    <col min="15652" max="15655" width="7.7109375" customWidth="1"/>
    <col min="15656" max="15656" width="15.7109375" bestFit="1" customWidth="1"/>
    <col min="15657" max="15660" width="7.7109375" customWidth="1"/>
    <col min="15661" max="15661" width="15.7109375" bestFit="1" customWidth="1"/>
    <col min="15662" max="15665" width="7.7109375" customWidth="1"/>
    <col min="15666" max="15666" width="15.7109375" bestFit="1" customWidth="1"/>
    <col min="15667" max="15670" width="7.7109375" customWidth="1"/>
    <col min="15671" max="15671" width="15.7109375" bestFit="1" customWidth="1"/>
    <col min="15883" max="15886" width="7.7109375" customWidth="1"/>
    <col min="15887" max="15887" width="15.7109375" bestFit="1" customWidth="1"/>
    <col min="15888" max="15891" width="7.7109375" customWidth="1"/>
    <col min="15892" max="15892" width="15.7109375" bestFit="1" customWidth="1"/>
    <col min="15893" max="15896" width="7.7109375" customWidth="1"/>
    <col min="15897" max="15897" width="15.7109375" bestFit="1" customWidth="1"/>
    <col min="15898" max="15901" width="7.7109375" customWidth="1"/>
    <col min="15902" max="15902" width="15.7109375" bestFit="1" customWidth="1"/>
    <col min="15903" max="15906" width="7.7109375" customWidth="1"/>
    <col min="15907" max="15907" width="15.7109375" bestFit="1" customWidth="1"/>
    <col min="15908" max="15911" width="7.7109375" customWidth="1"/>
    <col min="15912" max="15912" width="15.7109375" bestFit="1" customWidth="1"/>
    <col min="15913" max="15916" width="7.7109375" customWidth="1"/>
    <col min="15917" max="15917" width="15.7109375" bestFit="1" customWidth="1"/>
    <col min="15918" max="15921" width="7.7109375" customWidth="1"/>
    <col min="15922" max="15922" width="15.7109375" bestFit="1" customWidth="1"/>
    <col min="15923" max="15926" width="7.7109375" customWidth="1"/>
    <col min="15927" max="15927" width="15.7109375" bestFit="1" customWidth="1"/>
    <col min="16139" max="16142" width="7.7109375" customWidth="1"/>
    <col min="16143" max="16143" width="15.7109375" bestFit="1" customWidth="1"/>
    <col min="16144" max="16147" width="7.7109375" customWidth="1"/>
    <col min="16148" max="16148" width="15.7109375" bestFit="1" customWidth="1"/>
    <col min="16149" max="16152" width="7.7109375" customWidth="1"/>
    <col min="16153" max="16153" width="15.7109375" bestFit="1" customWidth="1"/>
    <col min="16154" max="16157" width="7.7109375" customWidth="1"/>
    <col min="16158" max="16158" width="15.7109375" bestFit="1" customWidth="1"/>
    <col min="16159" max="16162" width="7.7109375" customWidth="1"/>
    <col min="16163" max="16163" width="15.7109375" bestFit="1" customWidth="1"/>
    <col min="16164" max="16167" width="7.7109375" customWidth="1"/>
    <col min="16168" max="16168" width="15.7109375" bestFit="1" customWidth="1"/>
    <col min="16169" max="16172" width="7.7109375" customWidth="1"/>
    <col min="16173" max="16173" width="15.7109375" bestFit="1" customWidth="1"/>
    <col min="16174" max="16177" width="7.7109375" customWidth="1"/>
    <col min="16178" max="16178" width="15.7109375" bestFit="1" customWidth="1"/>
    <col min="16179" max="16182" width="7.7109375" customWidth="1"/>
    <col min="16183" max="16183" width="15.7109375" bestFit="1" customWidth="1"/>
  </cols>
  <sheetData>
    <row r="1" spans="2:55" s="2" customFormat="1" ht="21.75" thickBot="1" x14ac:dyDescent="0.4">
      <c r="B1" s="1" t="s">
        <v>76</v>
      </c>
      <c r="C1" s="1"/>
      <c r="G1" s="26"/>
    </row>
    <row r="2" spans="2:55" s="4" customFormat="1" ht="17.25" thickTop="1" thickBot="1" x14ac:dyDescent="0.3">
      <c r="B2" s="3" t="s">
        <v>0</v>
      </c>
      <c r="C2" s="3"/>
      <c r="G2" s="27"/>
      <c r="I2" s="5"/>
      <c r="J2" s="5"/>
      <c r="K2" s="5"/>
      <c r="L2" s="5"/>
    </row>
    <row r="3" spans="2:55" s="5" customFormat="1" ht="16.5" thickBot="1" x14ac:dyDescent="0.3">
      <c r="B3" s="3" t="s">
        <v>1</v>
      </c>
      <c r="C3" s="19"/>
      <c r="G3" s="28"/>
    </row>
    <row r="4" spans="2:55" s="5" customFormat="1" ht="15.75" x14ac:dyDescent="0.25"/>
    <row r="5" spans="2:55" s="5" customFormat="1" ht="16.5" thickBot="1" x14ac:dyDescent="0.3">
      <c r="B5" s="29" t="s">
        <v>3</v>
      </c>
      <c r="C5" s="30"/>
      <c r="D5" s="19"/>
      <c r="F5" s="20" t="s">
        <v>4</v>
      </c>
      <c r="G5" s="28"/>
    </row>
    <row r="6" spans="2:55" s="5" customFormat="1" ht="16.5" thickBot="1" x14ac:dyDescent="0.3">
      <c r="B6" s="29" t="s">
        <v>19</v>
      </c>
      <c r="C6" s="30"/>
      <c r="F6" s="20" t="s">
        <v>20</v>
      </c>
    </row>
    <row r="7" spans="2:55" s="5" customFormat="1" ht="15.75" x14ac:dyDescent="0.25">
      <c r="B7" s="30" t="s">
        <v>21</v>
      </c>
      <c r="C7" s="30"/>
      <c r="D7" s="19"/>
      <c r="F7" s="20" t="s">
        <v>22</v>
      </c>
      <c r="G7" s="28"/>
    </row>
    <row r="8" spans="2:55" s="5" customFormat="1" ht="15.75" x14ac:dyDescent="0.25">
      <c r="B8" s="30"/>
      <c r="C8" s="30"/>
      <c r="D8" s="19"/>
      <c r="F8" s="20"/>
      <c r="G8" s="28"/>
    </row>
    <row r="9" spans="2:55" s="5" customFormat="1" ht="15.75" x14ac:dyDescent="0.25">
      <c r="B9" s="30"/>
      <c r="C9" s="30"/>
      <c r="D9" s="19"/>
      <c r="F9" s="20"/>
      <c r="G9" s="28"/>
    </row>
    <row r="10" spans="2:55" s="31" customFormat="1" ht="21" x14ac:dyDescent="0.35">
      <c r="B10" s="174" t="s">
        <v>259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6"/>
    </row>
    <row r="11" spans="2:55" s="32" customFormat="1" ht="18.75" x14ac:dyDescent="0.3">
      <c r="B11" s="177" t="s">
        <v>10</v>
      </c>
      <c r="C11" s="178"/>
      <c r="D11" s="178"/>
      <c r="E11" s="178"/>
      <c r="F11" s="178"/>
      <c r="G11" s="179"/>
      <c r="H11" s="177" t="s">
        <v>11</v>
      </c>
      <c r="I11" s="178"/>
      <c r="J11" s="178"/>
      <c r="K11" s="178"/>
      <c r="L11" s="178"/>
      <c r="M11" s="179"/>
      <c r="N11" s="177" t="s">
        <v>12</v>
      </c>
      <c r="O11" s="178"/>
      <c r="P11" s="178"/>
      <c r="Q11" s="178"/>
      <c r="R11" s="178"/>
      <c r="S11" s="179"/>
      <c r="T11" s="177" t="s">
        <v>13</v>
      </c>
      <c r="U11" s="178"/>
      <c r="V11" s="178"/>
      <c r="W11" s="178"/>
      <c r="X11" s="178"/>
      <c r="Y11" s="179"/>
      <c r="Z11" s="177" t="s">
        <v>14</v>
      </c>
      <c r="AA11" s="178"/>
      <c r="AB11" s="178"/>
      <c r="AC11" s="178"/>
      <c r="AD11" s="178"/>
      <c r="AE11" s="179"/>
      <c r="AF11" s="177" t="s">
        <v>15</v>
      </c>
      <c r="AG11" s="178"/>
      <c r="AH11" s="178"/>
      <c r="AI11" s="178"/>
      <c r="AJ11" s="178"/>
      <c r="AK11" s="179"/>
      <c r="AL11" s="177" t="s">
        <v>16</v>
      </c>
      <c r="AM11" s="178"/>
      <c r="AN11" s="178"/>
      <c r="AO11" s="178"/>
      <c r="AP11" s="178"/>
      <c r="AQ11" s="179"/>
      <c r="AR11" s="177" t="s">
        <v>17</v>
      </c>
      <c r="AS11" s="178"/>
      <c r="AT11" s="178"/>
      <c r="AU11" s="178"/>
      <c r="AV11" s="178"/>
      <c r="AW11" s="179"/>
      <c r="AX11" s="177" t="s">
        <v>18</v>
      </c>
      <c r="AY11" s="178"/>
      <c r="AZ11" s="178"/>
      <c r="BA11" s="178"/>
      <c r="BB11" s="178"/>
      <c r="BC11" s="179"/>
    </row>
    <row r="12" spans="2:55" s="33" customFormat="1" ht="12.75" x14ac:dyDescent="0.2">
      <c r="B12" s="34" t="s">
        <v>2</v>
      </c>
      <c r="C12" s="35"/>
      <c r="D12" s="35" t="s">
        <v>23</v>
      </c>
      <c r="E12" s="35" t="s">
        <v>24</v>
      </c>
      <c r="F12" s="35" t="s">
        <v>25</v>
      </c>
      <c r="G12" s="36" t="s">
        <v>250</v>
      </c>
      <c r="H12" s="34" t="s">
        <v>2</v>
      </c>
      <c r="I12" s="35"/>
      <c r="J12" s="35" t="s">
        <v>23</v>
      </c>
      <c r="K12" s="35" t="s">
        <v>24</v>
      </c>
      <c r="L12" s="35" t="s">
        <v>25</v>
      </c>
      <c r="M12" s="36" t="s">
        <v>250</v>
      </c>
      <c r="N12" s="34" t="s">
        <v>2</v>
      </c>
      <c r="O12" s="35"/>
      <c r="P12" s="35" t="s">
        <v>23</v>
      </c>
      <c r="Q12" s="35" t="s">
        <v>24</v>
      </c>
      <c r="R12" s="35" t="s">
        <v>25</v>
      </c>
      <c r="S12" s="36" t="s">
        <v>250</v>
      </c>
      <c r="T12" s="34" t="s">
        <v>2</v>
      </c>
      <c r="U12" s="35"/>
      <c r="V12" s="35" t="s">
        <v>23</v>
      </c>
      <c r="W12" s="35" t="s">
        <v>24</v>
      </c>
      <c r="X12" s="35" t="s">
        <v>25</v>
      </c>
      <c r="Y12" s="36" t="s">
        <v>250</v>
      </c>
      <c r="Z12" s="34" t="s">
        <v>2</v>
      </c>
      <c r="AA12" s="35"/>
      <c r="AB12" s="35" t="s">
        <v>23</v>
      </c>
      <c r="AC12" s="35" t="s">
        <v>24</v>
      </c>
      <c r="AD12" s="35" t="s">
        <v>25</v>
      </c>
      <c r="AE12" s="36" t="s">
        <v>250</v>
      </c>
      <c r="AF12" s="34" t="s">
        <v>2</v>
      </c>
      <c r="AG12" s="35"/>
      <c r="AH12" s="35" t="s">
        <v>23</v>
      </c>
      <c r="AI12" s="35" t="s">
        <v>24</v>
      </c>
      <c r="AJ12" s="35" t="s">
        <v>25</v>
      </c>
      <c r="AK12" s="36" t="s">
        <v>250</v>
      </c>
      <c r="AL12" s="34" t="s">
        <v>2</v>
      </c>
      <c r="AM12" s="35"/>
      <c r="AN12" s="35" t="s">
        <v>23</v>
      </c>
      <c r="AO12" s="35" t="s">
        <v>24</v>
      </c>
      <c r="AP12" s="35" t="s">
        <v>25</v>
      </c>
      <c r="AQ12" s="36" t="s">
        <v>250</v>
      </c>
      <c r="AR12" s="34" t="s">
        <v>2</v>
      </c>
      <c r="AS12" s="35"/>
      <c r="AT12" s="35" t="s">
        <v>23</v>
      </c>
      <c r="AU12" s="35" t="s">
        <v>24</v>
      </c>
      <c r="AV12" s="35" t="s">
        <v>25</v>
      </c>
      <c r="AW12" s="36" t="s">
        <v>250</v>
      </c>
      <c r="AX12" s="34" t="s">
        <v>2</v>
      </c>
      <c r="AY12" s="35"/>
      <c r="AZ12" s="35" t="s">
        <v>23</v>
      </c>
      <c r="BA12" s="35" t="s">
        <v>24</v>
      </c>
      <c r="BB12" s="35" t="s">
        <v>25</v>
      </c>
      <c r="BC12" s="36" t="s">
        <v>250</v>
      </c>
    </row>
    <row r="13" spans="2:55" x14ac:dyDescent="0.25">
      <c r="B13" s="37">
        <v>2003</v>
      </c>
      <c r="C13" s="90" t="s">
        <v>7</v>
      </c>
      <c r="D13" s="102">
        <v>2768</v>
      </c>
      <c r="E13" s="102">
        <v>2354</v>
      </c>
      <c r="F13" s="102">
        <v>1660</v>
      </c>
      <c r="G13" s="103">
        <f>AVERAGE(Table5740[[#This Row],[Column2]:[Column4]])</f>
        <v>2260.6666666666665</v>
      </c>
      <c r="H13" s="37">
        <v>2003</v>
      </c>
      <c r="I13" s="90" t="s">
        <v>7</v>
      </c>
      <c r="J13" s="102">
        <v>2721</v>
      </c>
      <c r="K13" s="102">
        <v>2345</v>
      </c>
      <c r="L13" s="102">
        <v>1713</v>
      </c>
      <c r="M13" s="103">
        <f>AVERAGE(Table5740[[#This Row],[Column8]:[Column10]])</f>
        <v>2259.6666666666665</v>
      </c>
      <c r="N13" s="37">
        <v>2003</v>
      </c>
      <c r="O13" s="90" t="s">
        <v>7</v>
      </c>
      <c r="P13" s="102">
        <v>2700</v>
      </c>
      <c r="Q13" s="102">
        <v>2298</v>
      </c>
      <c r="R13" s="102">
        <v>1505</v>
      </c>
      <c r="S13" s="103">
        <f>AVERAGE(Table5740[[#This Row],[Column14]:[Column16]])</f>
        <v>2167.6666666666665</v>
      </c>
      <c r="T13" s="37">
        <v>2003</v>
      </c>
      <c r="U13" s="90" t="s">
        <v>7</v>
      </c>
      <c r="V13" s="102">
        <v>2689</v>
      </c>
      <c r="W13" s="102">
        <v>2326</v>
      </c>
      <c r="X13" s="102">
        <v>1705</v>
      </c>
      <c r="Y13" s="103">
        <f>AVERAGE(Table5740[[#This Row],[Column20]:[Column22]])</f>
        <v>2240</v>
      </c>
      <c r="Z13" s="37">
        <v>2003</v>
      </c>
      <c r="AA13" s="90" t="s">
        <v>7</v>
      </c>
      <c r="AB13" s="102">
        <v>2982</v>
      </c>
      <c r="AC13" s="102">
        <v>2321</v>
      </c>
      <c r="AD13" s="102">
        <v>1667</v>
      </c>
      <c r="AE13" s="103">
        <f>AVERAGE(Table5740[[#This Row],[Column26]:[Column28]])</f>
        <v>2323.3333333333335</v>
      </c>
      <c r="AF13" s="37">
        <v>2003</v>
      </c>
      <c r="AG13" s="90" t="s">
        <v>7</v>
      </c>
      <c r="AH13" s="102">
        <v>3253</v>
      </c>
      <c r="AI13" s="102">
        <v>2549</v>
      </c>
      <c r="AJ13" s="102">
        <v>1868</v>
      </c>
      <c r="AK13" s="103">
        <f>AVERAGE(Table5740[[#This Row],[Column32]:[Column34]])</f>
        <v>2556.6666666666665</v>
      </c>
      <c r="AL13" s="37">
        <v>2003</v>
      </c>
      <c r="AM13" s="90" t="s">
        <v>7</v>
      </c>
      <c r="AN13" s="102">
        <v>2116</v>
      </c>
      <c r="AO13" s="102">
        <v>1774</v>
      </c>
      <c r="AP13" s="102">
        <v>1352</v>
      </c>
      <c r="AQ13" s="103">
        <f>AVERAGE(Table5740[[#This Row],[Column38]:[Column40]])</f>
        <v>1747.3333333333333</v>
      </c>
      <c r="AR13" s="37">
        <v>2003</v>
      </c>
      <c r="AS13" s="90" t="s">
        <v>7</v>
      </c>
      <c r="AT13" s="102">
        <v>1636</v>
      </c>
      <c r="AU13" s="102">
        <v>1404</v>
      </c>
      <c r="AV13" s="102">
        <v>1018</v>
      </c>
      <c r="AW13" s="103">
        <f>AVERAGE(Table5740[[#This Row],[Column44]:[Column46]])</f>
        <v>1352.6666666666667</v>
      </c>
      <c r="AX13" s="37">
        <v>2003</v>
      </c>
      <c r="AY13" s="90" t="s">
        <v>7</v>
      </c>
      <c r="AZ13" s="102">
        <v>2799</v>
      </c>
      <c r="BA13" s="102">
        <v>1976</v>
      </c>
      <c r="BB13" s="102">
        <v>1149</v>
      </c>
      <c r="BC13" s="103">
        <f>AVERAGE(Table5740[[#This Row],[Column50]:[Column52]])</f>
        <v>1974.6666666666667</v>
      </c>
    </row>
    <row r="14" spans="2:55" x14ac:dyDescent="0.25">
      <c r="B14" s="94">
        <v>2003</v>
      </c>
      <c r="C14" s="95" t="s">
        <v>249</v>
      </c>
      <c r="D14" s="95">
        <v>2851</v>
      </c>
      <c r="E14" s="95">
        <v>2472</v>
      </c>
      <c r="F14" s="95">
        <v>1760</v>
      </c>
      <c r="G14" s="103">
        <f>AVERAGE(Table5740[[#This Row],[Column2]:[Column4]])</f>
        <v>2361</v>
      </c>
      <c r="H14" s="94">
        <v>2003</v>
      </c>
      <c r="I14" s="95" t="s">
        <v>249</v>
      </c>
      <c r="J14" s="95">
        <v>2775</v>
      </c>
      <c r="K14" s="95">
        <v>2415</v>
      </c>
      <c r="L14" s="95">
        <v>1782</v>
      </c>
      <c r="M14" s="103">
        <f>AVERAGE(Table5740[[#This Row],[Column8]:[Column10]])</f>
        <v>2324</v>
      </c>
      <c r="N14" s="94">
        <v>2003</v>
      </c>
      <c r="O14" s="95" t="s">
        <v>249</v>
      </c>
      <c r="P14" s="95">
        <v>2781</v>
      </c>
      <c r="Q14" s="95">
        <v>2413</v>
      </c>
      <c r="R14" s="95">
        <v>1610</v>
      </c>
      <c r="S14" s="103">
        <f>AVERAGE(Table5740[[#This Row],[Column14]:[Column16]])</f>
        <v>2268</v>
      </c>
      <c r="T14" s="94">
        <v>2003</v>
      </c>
      <c r="U14" s="95" t="s">
        <v>249</v>
      </c>
      <c r="V14" s="95">
        <v>2743</v>
      </c>
      <c r="W14" s="95">
        <v>2419</v>
      </c>
      <c r="X14" s="95">
        <v>1773</v>
      </c>
      <c r="Y14" s="103">
        <f>AVERAGE(Table5740[[#This Row],[Column20]:[Column22]])</f>
        <v>2311.6666666666665</v>
      </c>
      <c r="Z14" s="94">
        <v>2003</v>
      </c>
      <c r="AA14" s="95" t="s">
        <v>249</v>
      </c>
      <c r="AB14" s="95">
        <v>3101</v>
      </c>
      <c r="AC14" s="95">
        <v>2391</v>
      </c>
      <c r="AD14" s="95">
        <v>1750</v>
      </c>
      <c r="AE14" s="103">
        <f>AVERAGE(Table5740[[#This Row],[Column26]:[Column28]])</f>
        <v>2414</v>
      </c>
      <c r="AF14" s="94">
        <v>2003</v>
      </c>
      <c r="AG14" s="95" t="s">
        <v>249</v>
      </c>
      <c r="AH14" s="95">
        <v>3318</v>
      </c>
      <c r="AI14" s="95">
        <v>2625</v>
      </c>
      <c r="AJ14" s="95">
        <v>1924</v>
      </c>
      <c r="AK14" s="103">
        <f>AVERAGE(Table5740[[#This Row],[Column32]:[Column34]])</f>
        <v>2622.3333333333335</v>
      </c>
      <c r="AL14" s="94">
        <v>2003</v>
      </c>
      <c r="AM14" s="95" t="s">
        <v>249</v>
      </c>
      <c r="AN14" s="95">
        <v>2179</v>
      </c>
      <c r="AO14" s="95">
        <v>1845</v>
      </c>
      <c r="AP14" s="95">
        <v>1366</v>
      </c>
      <c r="AQ14" s="103">
        <f>AVERAGE(Table5740[[#This Row],[Column38]:[Column40]])</f>
        <v>1796.6666666666667</v>
      </c>
      <c r="AR14" s="94">
        <v>2003</v>
      </c>
      <c r="AS14" s="95" t="s">
        <v>249</v>
      </c>
      <c r="AT14" s="95">
        <v>1685</v>
      </c>
      <c r="AU14" s="95">
        <v>1474</v>
      </c>
      <c r="AV14" s="95">
        <v>1110</v>
      </c>
      <c r="AW14" s="103">
        <f>AVERAGE(Table5740[[#This Row],[Column44]:[Column46]])</f>
        <v>1423</v>
      </c>
      <c r="AX14" s="94">
        <v>2003</v>
      </c>
      <c r="AY14" s="95" t="s">
        <v>249</v>
      </c>
      <c r="AZ14" s="95">
        <v>2827</v>
      </c>
      <c r="BA14" s="95">
        <v>2075</v>
      </c>
      <c r="BB14" s="95">
        <v>1183</v>
      </c>
      <c r="BC14" s="103">
        <f>AVERAGE(Table5740[[#This Row],[Column50]:[Column52]])</f>
        <v>2028.3333333333333</v>
      </c>
    </row>
    <row r="15" spans="2:55" x14ac:dyDescent="0.25">
      <c r="B15" s="37">
        <v>2004</v>
      </c>
      <c r="C15" s="90" t="s">
        <v>7</v>
      </c>
      <c r="D15" s="102">
        <v>3039</v>
      </c>
      <c r="E15" s="102">
        <v>2784</v>
      </c>
      <c r="F15" s="102">
        <v>2241</v>
      </c>
      <c r="G15" s="103">
        <f>AVERAGE(Table5740[[#This Row],[Column2]:[Column4]])</f>
        <v>2688</v>
      </c>
      <c r="H15" s="37">
        <v>2004</v>
      </c>
      <c r="I15" s="90" t="s">
        <v>7</v>
      </c>
      <c r="J15" s="102">
        <v>3003</v>
      </c>
      <c r="K15" s="102">
        <v>2651</v>
      </c>
      <c r="L15" s="102">
        <v>2053</v>
      </c>
      <c r="M15" s="103">
        <f>AVERAGE(Table5740[[#This Row],[Column8]:[Column10]])</f>
        <v>2569</v>
      </c>
      <c r="N15" s="37">
        <v>2004</v>
      </c>
      <c r="O15" s="90" t="s">
        <v>7</v>
      </c>
      <c r="P15" s="102">
        <v>3039</v>
      </c>
      <c r="Q15" s="102">
        <v>2575</v>
      </c>
      <c r="R15" s="102">
        <v>1927</v>
      </c>
      <c r="S15" s="103">
        <f>AVERAGE(Table5740[[#This Row],[Column14]:[Column16]])</f>
        <v>2513.6666666666665</v>
      </c>
      <c r="T15" s="37">
        <v>2004</v>
      </c>
      <c r="U15" s="90" t="s">
        <v>7</v>
      </c>
      <c r="V15" s="102">
        <v>3143</v>
      </c>
      <c r="W15" s="102">
        <v>2647</v>
      </c>
      <c r="X15" s="102">
        <v>2098</v>
      </c>
      <c r="Y15" s="103">
        <f>AVERAGE(Table5740[[#This Row],[Column20]:[Column22]])</f>
        <v>2629.3333333333335</v>
      </c>
      <c r="Z15" s="37">
        <v>2004</v>
      </c>
      <c r="AA15" s="90" t="s">
        <v>7</v>
      </c>
      <c r="AB15" s="102">
        <v>3224</v>
      </c>
      <c r="AC15" s="102">
        <v>2698</v>
      </c>
      <c r="AD15" s="102">
        <v>1953</v>
      </c>
      <c r="AE15" s="103">
        <f>AVERAGE(Table5740[[#This Row],[Column26]:[Column28]])</f>
        <v>2625</v>
      </c>
      <c r="AF15" s="37">
        <v>2004</v>
      </c>
      <c r="AG15" s="90" t="s">
        <v>7</v>
      </c>
      <c r="AH15" s="102">
        <v>3438</v>
      </c>
      <c r="AI15" s="102">
        <v>2845</v>
      </c>
      <c r="AJ15" s="102">
        <v>2121</v>
      </c>
      <c r="AK15" s="103">
        <f>AVERAGE(Table5740[[#This Row],[Column32]:[Column34]])</f>
        <v>2801.3333333333335</v>
      </c>
      <c r="AL15" s="37">
        <v>2004</v>
      </c>
      <c r="AM15" s="90" t="s">
        <v>7</v>
      </c>
      <c r="AN15" s="102">
        <v>2811</v>
      </c>
      <c r="AO15" s="102">
        <v>2365</v>
      </c>
      <c r="AP15" s="102">
        <v>1896</v>
      </c>
      <c r="AQ15" s="103">
        <f>AVERAGE(Table5740[[#This Row],[Column38]:[Column40]])</f>
        <v>2357.3333333333335</v>
      </c>
      <c r="AR15" s="37">
        <v>2004</v>
      </c>
      <c r="AS15" s="90" t="s">
        <v>7</v>
      </c>
      <c r="AT15" s="102">
        <v>2403</v>
      </c>
      <c r="AU15" s="102">
        <v>1884</v>
      </c>
      <c r="AV15" s="102">
        <v>1404</v>
      </c>
      <c r="AW15" s="103">
        <f>AVERAGE(Table5740[[#This Row],[Column44]:[Column46]])</f>
        <v>1897</v>
      </c>
      <c r="AX15" s="37">
        <v>2004</v>
      </c>
      <c r="AY15" s="90" t="s">
        <v>7</v>
      </c>
      <c r="AZ15" s="102">
        <v>3071</v>
      </c>
      <c r="BA15" s="102">
        <v>2236</v>
      </c>
      <c r="BB15" s="102">
        <v>1562</v>
      </c>
      <c r="BC15" s="103">
        <f>AVERAGE(Table5740[[#This Row],[Column50]:[Column52]])</f>
        <v>2289.6666666666665</v>
      </c>
    </row>
    <row r="16" spans="2:55" x14ac:dyDescent="0.25">
      <c r="B16" s="94">
        <v>2004</v>
      </c>
      <c r="C16" s="95" t="s">
        <v>249</v>
      </c>
      <c r="D16" s="95">
        <v>3282</v>
      </c>
      <c r="E16" s="95">
        <v>2755</v>
      </c>
      <c r="F16" s="95">
        <v>2023</v>
      </c>
      <c r="G16" s="103">
        <f>AVERAGE(Table5740[[#This Row],[Column2]:[Column4]])</f>
        <v>2686.6666666666665</v>
      </c>
      <c r="H16" s="94">
        <v>2004</v>
      </c>
      <c r="I16" s="95" t="s">
        <v>249</v>
      </c>
      <c r="J16" s="95">
        <v>3243</v>
      </c>
      <c r="K16" s="95">
        <v>2863</v>
      </c>
      <c r="L16" s="95">
        <v>2258</v>
      </c>
      <c r="M16" s="103">
        <f>AVERAGE(Table5740[[#This Row],[Column8]:[Column10]])</f>
        <v>2788</v>
      </c>
      <c r="N16" s="94">
        <v>2004</v>
      </c>
      <c r="O16" s="95" t="s">
        <v>249</v>
      </c>
      <c r="P16" s="95">
        <v>3282</v>
      </c>
      <c r="Q16" s="95">
        <v>2755</v>
      </c>
      <c r="R16" s="95">
        <v>2023</v>
      </c>
      <c r="S16" s="103">
        <f>AVERAGE(Table5740[[#This Row],[Column14]:[Column16]])</f>
        <v>2686.6666666666665</v>
      </c>
      <c r="T16" s="94">
        <v>2004</v>
      </c>
      <c r="U16" s="95" t="s">
        <v>249</v>
      </c>
      <c r="V16" s="95">
        <v>3457</v>
      </c>
      <c r="W16" s="95">
        <v>2885</v>
      </c>
      <c r="X16" s="95">
        <v>2308</v>
      </c>
      <c r="Y16" s="103">
        <f>AVERAGE(Table5740[[#This Row],[Column20]:[Column22]])</f>
        <v>2883.3333333333335</v>
      </c>
      <c r="Z16" s="94">
        <v>2004</v>
      </c>
      <c r="AA16" s="95" t="s">
        <v>249</v>
      </c>
      <c r="AB16" s="95">
        <v>3450</v>
      </c>
      <c r="AC16" s="95">
        <v>2860</v>
      </c>
      <c r="AD16" s="95">
        <v>2090</v>
      </c>
      <c r="AE16" s="103">
        <f>AVERAGE(Table5740[[#This Row],[Column26]:[Column28]])</f>
        <v>2800</v>
      </c>
      <c r="AF16" s="94">
        <v>2004</v>
      </c>
      <c r="AG16" s="95" t="s">
        <v>249</v>
      </c>
      <c r="AH16" s="95">
        <v>3679</v>
      </c>
      <c r="AI16" s="95">
        <v>3044</v>
      </c>
      <c r="AJ16" s="95">
        <v>2312</v>
      </c>
      <c r="AK16" s="103">
        <f>AVERAGE(Table5740[[#This Row],[Column32]:[Column34]])</f>
        <v>3011.6666666666665</v>
      </c>
      <c r="AL16" s="94">
        <v>2004</v>
      </c>
      <c r="AM16" s="95" t="s">
        <v>249</v>
      </c>
      <c r="AN16" s="95">
        <v>2895</v>
      </c>
      <c r="AO16" s="95">
        <v>2412</v>
      </c>
      <c r="AP16" s="95">
        <v>1934</v>
      </c>
      <c r="AQ16" s="103">
        <f>AVERAGE(Table5740[[#This Row],[Column38]:[Column40]])</f>
        <v>2413.6666666666665</v>
      </c>
      <c r="AR16" s="94">
        <v>2004</v>
      </c>
      <c r="AS16" s="95" t="s">
        <v>249</v>
      </c>
      <c r="AT16" s="95">
        <v>2571</v>
      </c>
      <c r="AU16" s="95">
        <v>1997</v>
      </c>
      <c r="AV16" s="95">
        <v>1530</v>
      </c>
      <c r="AW16" s="103">
        <f>AVERAGE(Table5740[[#This Row],[Column44]:[Column46]])</f>
        <v>2032.6666666666667</v>
      </c>
      <c r="AX16" s="94">
        <v>2004</v>
      </c>
      <c r="AY16" s="95" t="s">
        <v>249</v>
      </c>
      <c r="AZ16" s="95">
        <v>3347</v>
      </c>
      <c r="BA16" s="95">
        <v>2437</v>
      </c>
      <c r="BB16" s="95">
        <v>1765</v>
      </c>
      <c r="BC16" s="103">
        <f>AVERAGE(Table5740[[#This Row],[Column50]:[Column52]])</f>
        <v>2516.3333333333335</v>
      </c>
    </row>
    <row r="17" spans="2:55" x14ac:dyDescent="0.25">
      <c r="B17" s="37">
        <v>2005</v>
      </c>
      <c r="C17" s="90" t="s">
        <v>7</v>
      </c>
      <c r="D17" s="102">
        <v>3446</v>
      </c>
      <c r="E17" s="102">
        <v>3127</v>
      </c>
      <c r="F17" s="102">
        <v>2564</v>
      </c>
      <c r="G17" s="103">
        <f>AVERAGE(Table5740[[#This Row],[Column2]:[Column4]])</f>
        <v>3045.6666666666665</v>
      </c>
      <c r="H17" s="37">
        <v>2005</v>
      </c>
      <c r="I17" s="90" t="s">
        <v>7</v>
      </c>
      <c r="J17" s="102">
        <v>3405</v>
      </c>
      <c r="K17" s="102">
        <v>3006</v>
      </c>
      <c r="L17" s="102">
        <v>2393</v>
      </c>
      <c r="M17" s="103">
        <f>AVERAGE(Table5740[[#This Row],[Column8]:[Column10]])</f>
        <v>2934.6666666666665</v>
      </c>
      <c r="N17" s="37">
        <v>2005</v>
      </c>
      <c r="O17" s="90" t="s">
        <v>7</v>
      </c>
      <c r="P17" s="102">
        <v>3479</v>
      </c>
      <c r="Q17" s="102">
        <v>2920</v>
      </c>
      <c r="R17" s="102">
        <v>2185</v>
      </c>
      <c r="S17" s="103">
        <f>AVERAGE(Table5740[[#This Row],[Column14]:[Column16]])</f>
        <v>2861.3333333333335</v>
      </c>
      <c r="T17" s="37">
        <v>2005</v>
      </c>
      <c r="U17" s="90" t="s">
        <v>7</v>
      </c>
      <c r="V17" s="102">
        <v>3699</v>
      </c>
      <c r="W17" s="102">
        <v>3116</v>
      </c>
      <c r="X17" s="102">
        <v>2539</v>
      </c>
      <c r="Y17" s="103">
        <f>AVERAGE(Table5740[[#This Row],[Column20]:[Column22]])</f>
        <v>3118</v>
      </c>
      <c r="Z17" s="37">
        <v>2005</v>
      </c>
      <c r="AA17" s="90" t="s">
        <v>7</v>
      </c>
      <c r="AB17" s="102">
        <v>3623</v>
      </c>
      <c r="AC17" s="102">
        <v>3032</v>
      </c>
      <c r="AD17" s="102">
        <v>2236</v>
      </c>
      <c r="AE17" s="103">
        <f>AVERAGE(Table5740[[#This Row],[Column26]:[Column28]])</f>
        <v>2963.6666666666665</v>
      </c>
      <c r="AF17" s="37">
        <v>2005</v>
      </c>
      <c r="AG17" s="90" t="s">
        <v>7</v>
      </c>
      <c r="AH17" s="102">
        <v>3863</v>
      </c>
      <c r="AI17" s="102">
        <v>3196</v>
      </c>
      <c r="AJ17" s="102">
        <v>2451</v>
      </c>
      <c r="AK17" s="103">
        <f>AVERAGE(Table5740[[#This Row],[Column32]:[Column34]])</f>
        <v>3170</v>
      </c>
      <c r="AL17" s="37">
        <v>2005</v>
      </c>
      <c r="AM17" s="90" t="s">
        <v>7</v>
      </c>
      <c r="AN17" s="102">
        <v>3185</v>
      </c>
      <c r="AO17" s="102">
        <v>2557</v>
      </c>
      <c r="AP17" s="102">
        <v>2050</v>
      </c>
      <c r="AQ17" s="103">
        <f>AVERAGE(Table5740[[#This Row],[Column38]:[Column40]])</f>
        <v>2597.3333333333335</v>
      </c>
      <c r="AR17" s="37">
        <v>2005</v>
      </c>
      <c r="AS17" s="90" t="s">
        <v>7</v>
      </c>
      <c r="AT17" s="102">
        <v>2751</v>
      </c>
      <c r="AU17" s="102">
        <v>2157</v>
      </c>
      <c r="AV17" s="102">
        <v>1683</v>
      </c>
      <c r="AW17" s="103">
        <f>AVERAGE(Table5740[[#This Row],[Column44]:[Column46]])</f>
        <v>2197</v>
      </c>
      <c r="AX17" s="37">
        <v>2005</v>
      </c>
      <c r="AY17" s="90" t="s">
        <v>7</v>
      </c>
      <c r="AZ17" s="102">
        <v>3581</v>
      </c>
      <c r="BA17" s="102">
        <v>2632</v>
      </c>
      <c r="BB17" s="102">
        <v>1924</v>
      </c>
      <c r="BC17" s="103">
        <f>AVERAGE(Table5740[[#This Row],[Column50]:[Column52]])</f>
        <v>2712.3333333333335</v>
      </c>
    </row>
    <row r="18" spans="2:55" x14ac:dyDescent="0.25">
      <c r="B18" s="94">
        <v>2005</v>
      </c>
      <c r="C18" s="95" t="s">
        <v>249</v>
      </c>
      <c r="D18" s="95">
        <v>3584</v>
      </c>
      <c r="E18" s="95">
        <v>3252</v>
      </c>
      <c r="F18" s="95">
        <v>2692</v>
      </c>
      <c r="G18" s="103">
        <f>AVERAGE(Table5740[[#This Row],[Column2]:[Column4]])</f>
        <v>3176</v>
      </c>
      <c r="H18" s="94">
        <v>2005</v>
      </c>
      <c r="I18" s="95" t="s">
        <v>249</v>
      </c>
      <c r="J18" s="95">
        <v>3609</v>
      </c>
      <c r="K18" s="95">
        <v>3156</v>
      </c>
      <c r="L18" s="95">
        <v>2537</v>
      </c>
      <c r="M18" s="103">
        <f>AVERAGE(Table5740[[#This Row],[Column8]:[Column10]])</f>
        <v>3100.6666666666665</v>
      </c>
      <c r="N18" s="94">
        <v>2005</v>
      </c>
      <c r="O18" s="95" t="s">
        <v>249</v>
      </c>
      <c r="P18" s="95">
        <v>3653</v>
      </c>
      <c r="Q18" s="95">
        <v>3008</v>
      </c>
      <c r="R18" s="95">
        <v>2294</v>
      </c>
      <c r="S18" s="103">
        <f>AVERAGE(Table5740[[#This Row],[Column14]:[Column16]])</f>
        <v>2985</v>
      </c>
      <c r="T18" s="94">
        <v>2005</v>
      </c>
      <c r="U18" s="95" t="s">
        <v>249</v>
      </c>
      <c r="V18" s="95">
        <v>3921</v>
      </c>
      <c r="W18" s="95">
        <v>3303</v>
      </c>
      <c r="X18" s="95">
        <v>2742</v>
      </c>
      <c r="Y18" s="103">
        <f>AVERAGE(Table5740[[#This Row],[Column20]:[Column22]])</f>
        <v>3322</v>
      </c>
      <c r="Z18" s="94">
        <v>2005</v>
      </c>
      <c r="AA18" s="95" t="s">
        <v>249</v>
      </c>
      <c r="AB18" s="95">
        <v>3804</v>
      </c>
      <c r="AC18" s="95">
        <v>3184</v>
      </c>
      <c r="AD18" s="95">
        <v>2370</v>
      </c>
      <c r="AE18" s="103">
        <f>AVERAGE(Table5740[[#This Row],[Column26]:[Column28]])</f>
        <v>3119.3333333333335</v>
      </c>
      <c r="AF18" s="94">
        <v>2005</v>
      </c>
      <c r="AG18" s="95" t="s">
        <v>249</v>
      </c>
      <c r="AH18" s="95">
        <v>4018</v>
      </c>
      <c r="AI18" s="95">
        <v>3324</v>
      </c>
      <c r="AJ18" s="95">
        <v>2549</v>
      </c>
      <c r="AK18" s="103">
        <f>AVERAGE(Table5740[[#This Row],[Column32]:[Column34]])</f>
        <v>3297</v>
      </c>
      <c r="AL18" s="94">
        <v>2005</v>
      </c>
      <c r="AM18" s="95" t="s">
        <v>249</v>
      </c>
      <c r="AN18" s="95">
        <v>3312</v>
      </c>
      <c r="AO18" s="95">
        <v>2710</v>
      </c>
      <c r="AP18" s="95">
        <v>2276</v>
      </c>
      <c r="AQ18" s="103">
        <f>AVERAGE(Table5740[[#This Row],[Column38]:[Column40]])</f>
        <v>2766</v>
      </c>
      <c r="AR18" s="94">
        <v>2005</v>
      </c>
      <c r="AS18" s="95" t="s">
        <v>249</v>
      </c>
      <c r="AT18" s="95">
        <v>2971</v>
      </c>
      <c r="AU18" s="95">
        <v>2351</v>
      </c>
      <c r="AV18" s="95">
        <v>1919</v>
      </c>
      <c r="AW18" s="103">
        <f>AVERAGE(Table5740[[#This Row],[Column44]:[Column46]])</f>
        <v>2413.6666666666665</v>
      </c>
      <c r="AX18" s="94">
        <v>2005</v>
      </c>
      <c r="AY18" s="95" t="s">
        <v>249</v>
      </c>
      <c r="AZ18" s="95">
        <v>3688</v>
      </c>
      <c r="BA18" s="95">
        <v>2737</v>
      </c>
      <c r="BB18" s="95">
        <v>2020</v>
      </c>
      <c r="BC18" s="103">
        <f>AVERAGE(Table5740[[#This Row],[Column50]:[Column52]])</f>
        <v>2815</v>
      </c>
    </row>
    <row r="19" spans="2:55" x14ac:dyDescent="0.25">
      <c r="B19" s="37">
        <v>2006</v>
      </c>
      <c r="C19" s="90" t="s">
        <v>7</v>
      </c>
      <c r="D19" s="102">
        <v>3692</v>
      </c>
      <c r="E19" s="102">
        <v>3382</v>
      </c>
      <c r="F19" s="102">
        <v>2800</v>
      </c>
      <c r="G19" s="103">
        <f>AVERAGE(Table5740[[#This Row],[Column2]:[Column4]])</f>
        <v>3291.3333333333335</v>
      </c>
      <c r="H19" s="37">
        <v>2006</v>
      </c>
      <c r="I19" s="90" t="s">
        <v>7</v>
      </c>
      <c r="J19" s="102">
        <v>3645</v>
      </c>
      <c r="K19" s="102">
        <v>3206</v>
      </c>
      <c r="L19" s="102">
        <v>2562</v>
      </c>
      <c r="M19" s="103">
        <f>AVERAGE(Table5740[[#This Row],[Column8]:[Column10]])</f>
        <v>3137.6666666666665</v>
      </c>
      <c r="N19" s="37">
        <v>2006</v>
      </c>
      <c r="O19" s="90" t="s">
        <v>7</v>
      </c>
      <c r="P19" s="102">
        <v>3726</v>
      </c>
      <c r="Q19" s="102">
        <v>3068</v>
      </c>
      <c r="R19" s="102">
        <v>2363</v>
      </c>
      <c r="S19" s="103">
        <f>AVERAGE(Table5740[[#This Row],[Column14]:[Column16]])</f>
        <v>3052.3333333333335</v>
      </c>
      <c r="T19" s="37">
        <v>2006</v>
      </c>
      <c r="U19" s="90" t="s">
        <v>7</v>
      </c>
      <c r="V19" s="102">
        <v>3999</v>
      </c>
      <c r="W19" s="102">
        <v>3402</v>
      </c>
      <c r="X19" s="102">
        <v>2797</v>
      </c>
      <c r="Y19" s="103">
        <f>AVERAGE(Table5740[[#This Row],[Column20]:[Column22]])</f>
        <v>3399.3333333333335</v>
      </c>
      <c r="Z19" s="37">
        <v>2006</v>
      </c>
      <c r="AA19" s="90" t="s">
        <v>7</v>
      </c>
      <c r="AB19" s="102">
        <v>3918</v>
      </c>
      <c r="AC19" s="102">
        <v>3280</v>
      </c>
      <c r="AD19" s="102">
        <v>2441</v>
      </c>
      <c r="AE19" s="103">
        <f>AVERAGE(Table5740[[#This Row],[Column26]:[Column28]])</f>
        <v>3213</v>
      </c>
      <c r="AF19" s="37">
        <v>2006</v>
      </c>
      <c r="AG19" s="90" t="s">
        <v>7</v>
      </c>
      <c r="AH19" s="102">
        <v>4058</v>
      </c>
      <c r="AI19" s="102">
        <v>3357</v>
      </c>
      <c r="AJ19" s="102">
        <v>2600</v>
      </c>
      <c r="AK19" s="103">
        <f>AVERAGE(Table5740[[#This Row],[Column32]:[Column34]])</f>
        <v>3338.3333333333335</v>
      </c>
      <c r="AL19" s="37">
        <v>2006</v>
      </c>
      <c r="AM19" s="90" t="s">
        <v>7</v>
      </c>
      <c r="AN19" s="102">
        <v>3345</v>
      </c>
      <c r="AO19" s="102">
        <v>2737</v>
      </c>
      <c r="AP19" s="102">
        <v>2296</v>
      </c>
      <c r="AQ19" s="103">
        <f>AVERAGE(Table5740[[#This Row],[Column38]:[Column40]])</f>
        <v>2792.6666666666665</v>
      </c>
      <c r="AR19" s="37">
        <v>2006</v>
      </c>
      <c r="AS19" s="90" t="s">
        <v>7</v>
      </c>
      <c r="AT19" s="102">
        <v>3060</v>
      </c>
      <c r="AU19" s="102">
        <v>2445</v>
      </c>
      <c r="AV19" s="102">
        <v>2053</v>
      </c>
      <c r="AW19" s="103">
        <f>AVERAGE(Table5740[[#This Row],[Column44]:[Column46]])</f>
        <v>2519.3333333333335</v>
      </c>
      <c r="AX19" s="37">
        <v>2006</v>
      </c>
      <c r="AY19" s="90" t="s">
        <v>7</v>
      </c>
      <c r="AZ19" s="102">
        <v>3799</v>
      </c>
      <c r="BA19" s="102">
        <v>2764</v>
      </c>
      <c r="BB19" s="102">
        <v>2101</v>
      </c>
      <c r="BC19" s="103">
        <f>AVERAGE(Table5740[[#This Row],[Column50]:[Column52]])</f>
        <v>2888</v>
      </c>
    </row>
    <row r="20" spans="2:55" x14ac:dyDescent="0.25">
      <c r="B20" s="94">
        <v>2006</v>
      </c>
      <c r="C20" s="102" t="s">
        <v>249</v>
      </c>
      <c r="D20" s="95">
        <v>3840</v>
      </c>
      <c r="E20" s="95">
        <v>3517</v>
      </c>
      <c r="F20" s="95">
        <v>2912</v>
      </c>
      <c r="G20" s="103">
        <f>AVERAGE(Table5740[[#This Row],[Column2]:[Column4]])</f>
        <v>3423</v>
      </c>
      <c r="H20" s="94">
        <v>2006</v>
      </c>
      <c r="I20" s="95" t="s">
        <v>249</v>
      </c>
      <c r="J20" s="95">
        <v>3718</v>
      </c>
      <c r="K20" s="95">
        <v>3302</v>
      </c>
      <c r="L20" s="95">
        <v>2613</v>
      </c>
      <c r="M20" s="103">
        <f>AVERAGE(Table5740[[#This Row],[Column8]:[Column10]])</f>
        <v>3211</v>
      </c>
      <c r="N20" s="94">
        <v>2006</v>
      </c>
      <c r="O20" s="95" t="s">
        <v>249</v>
      </c>
      <c r="P20" s="95">
        <v>3838</v>
      </c>
      <c r="Q20" s="95">
        <v>3160</v>
      </c>
      <c r="R20" s="95">
        <v>2458</v>
      </c>
      <c r="S20" s="103">
        <f>AVERAGE(Table5740[[#This Row],[Column14]:[Column16]])</f>
        <v>3152</v>
      </c>
      <c r="T20" s="94">
        <v>2006</v>
      </c>
      <c r="U20" s="95" t="s">
        <v>249</v>
      </c>
      <c r="V20" s="95">
        <v>4119</v>
      </c>
      <c r="W20" s="95">
        <v>3504</v>
      </c>
      <c r="X20" s="95">
        <v>2881</v>
      </c>
      <c r="Y20" s="103">
        <f>AVERAGE(Table5740[[#This Row],[Column20]:[Column22]])</f>
        <v>3501.3333333333335</v>
      </c>
      <c r="Z20" s="94">
        <v>2006</v>
      </c>
      <c r="AA20" s="95" t="s">
        <v>249</v>
      </c>
      <c r="AB20" s="95">
        <v>4075</v>
      </c>
      <c r="AC20" s="95">
        <v>3411</v>
      </c>
      <c r="AD20" s="95">
        <v>2539</v>
      </c>
      <c r="AE20" s="103">
        <f>AVERAGE(Table5740[[#This Row],[Column26]:[Column28]])</f>
        <v>3341.6666666666665</v>
      </c>
      <c r="AF20" s="94">
        <v>2006</v>
      </c>
      <c r="AG20" s="95" t="s">
        <v>249</v>
      </c>
      <c r="AH20" s="95">
        <v>4139</v>
      </c>
      <c r="AI20" s="95">
        <v>3458</v>
      </c>
      <c r="AJ20" s="95">
        <v>2678</v>
      </c>
      <c r="AK20" s="103">
        <f>AVERAGE(Table5740[[#This Row],[Column32]:[Column34]])</f>
        <v>3425</v>
      </c>
      <c r="AL20" s="94">
        <v>2006</v>
      </c>
      <c r="AM20" s="95" t="s">
        <v>249</v>
      </c>
      <c r="AN20" s="95">
        <v>3479</v>
      </c>
      <c r="AO20" s="95">
        <v>2819</v>
      </c>
      <c r="AP20" s="95">
        <v>2319</v>
      </c>
      <c r="AQ20" s="103">
        <f>AVERAGE(Table5740[[#This Row],[Column38]:[Column40]])</f>
        <v>2872.3333333333335</v>
      </c>
      <c r="AR20" s="94">
        <v>2006</v>
      </c>
      <c r="AS20" s="95" t="s">
        <v>249</v>
      </c>
      <c r="AT20" s="95">
        <v>3091</v>
      </c>
      <c r="AU20" s="95">
        <v>2567</v>
      </c>
      <c r="AV20" s="95">
        <v>2115</v>
      </c>
      <c r="AW20" s="103">
        <f>AVERAGE(Table5740[[#This Row],[Column44]:[Column46]])</f>
        <v>2591</v>
      </c>
      <c r="AX20" s="94">
        <v>2006</v>
      </c>
      <c r="AY20" s="95" t="s">
        <v>249</v>
      </c>
      <c r="AZ20" s="95">
        <v>3875</v>
      </c>
      <c r="BA20" s="95">
        <v>2805</v>
      </c>
      <c r="BB20" s="95">
        <v>2143</v>
      </c>
      <c r="BC20" s="103">
        <f>AVERAGE(Table5740[[#This Row],[Column50]:[Column52]])</f>
        <v>2941</v>
      </c>
    </row>
    <row r="21" spans="2:55" x14ac:dyDescent="0.25">
      <c r="B21" s="37">
        <v>2007</v>
      </c>
      <c r="C21" s="90" t="s">
        <v>7</v>
      </c>
      <c r="D21" s="102">
        <v>4339</v>
      </c>
      <c r="E21" s="102">
        <v>3939</v>
      </c>
      <c r="F21" s="102">
        <v>3232</v>
      </c>
      <c r="G21" s="103">
        <f>AVERAGE(Table5740[[#This Row],[Column2]:[Column4]])</f>
        <v>3836.6666666666665</v>
      </c>
      <c r="H21" s="37">
        <v>2007</v>
      </c>
      <c r="I21" s="90" t="s">
        <v>7</v>
      </c>
      <c r="J21" s="102">
        <v>4499</v>
      </c>
      <c r="K21" s="102">
        <v>3929</v>
      </c>
      <c r="L21" s="102">
        <v>3136</v>
      </c>
      <c r="M21" s="103">
        <f>AVERAGE(Table5740[[#This Row],[Column8]:[Column10]])</f>
        <v>3854.6666666666665</v>
      </c>
      <c r="N21" s="37">
        <v>2007</v>
      </c>
      <c r="O21" s="90" t="s">
        <v>7</v>
      </c>
      <c r="P21" s="102">
        <v>4606</v>
      </c>
      <c r="Q21" s="102">
        <v>3729</v>
      </c>
      <c r="R21" s="102">
        <v>2827</v>
      </c>
      <c r="S21" s="103">
        <f>AVERAGE(Table5740[[#This Row],[Column14]:[Column16]])</f>
        <v>3720.6666666666665</v>
      </c>
      <c r="T21" s="37">
        <v>2007</v>
      </c>
      <c r="U21" s="90" t="s">
        <v>7</v>
      </c>
      <c r="V21" s="102">
        <v>4490</v>
      </c>
      <c r="W21" s="102">
        <v>3889</v>
      </c>
      <c r="X21" s="102">
        <v>3227</v>
      </c>
      <c r="Y21" s="103">
        <f>AVERAGE(Table5740[[#This Row],[Column20]:[Column22]])</f>
        <v>3868.6666666666665</v>
      </c>
      <c r="Z21" s="37">
        <v>2007</v>
      </c>
      <c r="AA21" s="90" t="s">
        <v>7</v>
      </c>
      <c r="AB21" s="102">
        <v>4646</v>
      </c>
      <c r="AC21" s="102">
        <v>3820</v>
      </c>
      <c r="AD21" s="102">
        <v>2869</v>
      </c>
      <c r="AE21" s="103">
        <f>AVERAGE(Table5740[[#This Row],[Column26]:[Column28]])</f>
        <v>3778.3333333333335</v>
      </c>
      <c r="AF21" s="37">
        <v>2007</v>
      </c>
      <c r="AG21" s="90" t="s">
        <v>7</v>
      </c>
      <c r="AH21" s="102">
        <v>4607</v>
      </c>
      <c r="AI21" s="102">
        <v>3863</v>
      </c>
      <c r="AJ21" s="102">
        <v>3048</v>
      </c>
      <c r="AK21" s="103">
        <f>AVERAGE(Table5740[[#This Row],[Column32]:[Column34]])</f>
        <v>3839.3333333333335</v>
      </c>
      <c r="AL21" s="37">
        <v>2007</v>
      </c>
      <c r="AM21" s="90" t="s">
        <v>7</v>
      </c>
      <c r="AN21" s="102">
        <v>3931</v>
      </c>
      <c r="AO21" s="102">
        <v>3298</v>
      </c>
      <c r="AP21" s="102">
        <v>2713</v>
      </c>
      <c r="AQ21" s="103">
        <f>AVERAGE(Table5740[[#This Row],[Column38]:[Column40]])</f>
        <v>3314</v>
      </c>
      <c r="AR21" s="37">
        <v>2007</v>
      </c>
      <c r="AS21" s="90" t="s">
        <v>7</v>
      </c>
      <c r="AT21" s="102">
        <v>3246</v>
      </c>
      <c r="AU21" s="102">
        <v>2670</v>
      </c>
      <c r="AV21" s="102">
        <v>2242</v>
      </c>
      <c r="AW21" s="103">
        <f>AVERAGE(Table5740[[#This Row],[Column44]:[Column46]])</f>
        <v>2719.3333333333335</v>
      </c>
      <c r="AX21" s="37">
        <v>2007</v>
      </c>
      <c r="AY21" s="90" t="s">
        <v>7</v>
      </c>
      <c r="AZ21" s="102">
        <v>4456</v>
      </c>
      <c r="BA21" s="102">
        <v>3310</v>
      </c>
      <c r="BB21" s="102">
        <v>2486</v>
      </c>
      <c r="BC21" s="103">
        <f>AVERAGE(Table5740[[#This Row],[Column50]:[Column52]])</f>
        <v>3417.3333333333335</v>
      </c>
    </row>
    <row r="22" spans="2:55" x14ac:dyDescent="0.25">
      <c r="B22" s="94">
        <v>2007</v>
      </c>
      <c r="C22" s="95" t="s">
        <v>249</v>
      </c>
      <c r="D22" s="95">
        <v>4816</v>
      </c>
      <c r="E22" s="95">
        <v>4294</v>
      </c>
      <c r="F22" s="95">
        <v>3523</v>
      </c>
      <c r="G22" s="103">
        <f>AVERAGE(Table5740[[#This Row],[Column2]:[Column4]])</f>
        <v>4211</v>
      </c>
      <c r="H22" s="94">
        <v>2007</v>
      </c>
      <c r="I22" s="95" t="s">
        <v>249</v>
      </c>
      <c r="J22" s="95">
        <v>4814</v>
      </c>
      <c r="K22" s="95">
        <v>4165</v>
      </c>
      <c r="L22" s="95">
        <v>3261</v>
      </c>
      <c r="M22" s="103">
        <f>AVERAGE(Table5740[[#This Row],[Column8]:[Column10]])</f>
        <v>4080</v>
      </c>
      <c r="N22" s="94">
        <v>2007</v>
      </c>
      <c r="O22" s="95" t="s">
        <v>249</v>
      </c>
      <c r="P22" s="95">
        <v>4974</v>
      </c>
      <c r="Q22" s="95">
        <v>4027</v>
      </c>
      <c r="R22" s="95">
        <v>2968</v>
      </c>
      <c r="S22" s="103">
        <f>AVERAGE(Table5740[[#This Row],[Column14]:[Column16]])</f>
        <v>3989.6666666666665</v>
      </c>
      <c r="T22" s="94">
        <v>2007</v>
      </c>
      <c r="U22" s="95" t="s">
        <v>249</v>
      </c>
      <c r="V22" s="95">
        <v>4939</v>
      </c>
      <c r="W22" s="95">
        <v>4239</v>
      </c>
      <c r="X22" s="95">
        <v>3388</v>
      </c>
      <c r="Y22" s="103">
        <f>AVERAGE(Table5740[[#This Row],[Column20]:[Column22]])</f>
        <v>4188.666666666667</v>
      </c>
      <c r="Z22" s="94">
        <v>2007</v>
      </c>
      <c r="AA22" s="95" t="s">
        <v>249</v>
      </c>
      <c r="AB22" s="95">
        <v>5064</v>
      </c>
      <c r="AC22" s="95">
        <v>4049</v>
      </c>
      <c r="AD22" s="95">
        <v>3012</v>
      </c>
      <c r="AE22" s="103">
        <f>AVERAGE(Table5740[[#This Row],[Column26]:[Column28]])</f>
        <v>4041.6666666666665</v>
      </c>
      <c r="AF22" s="94">
        <v>2007</v>
      </c>
      <c r="AG22" s="95" t="s">
        <v>249</v>
      </c>
      <c r="AH22" s="95">
        <v>4883</v>
      </c>
      <c r="AI22" s="95">
        <v>4056</v>
      </c>
      <c r="AJ22" s="95">
        <v>3170</v>
      </c>
      <c r="AK22" s="103">
        <f>AVERAGE(Table5740[[#This Row],[Column32]:[Column34]])</f>
        <v>4036.3333333333335</v>
      </c>
      <c r="AL22" s="94">
        <v>2007</v>
      </c>
      <c r="AM22" s="95" t="s">
        <v>249</v>
      </c>
      <c r="AN22" s="95">
        <v>4128</v>
      </c>
      <c r="AO22" s="95">
        <v>3430</v>
      </c>
      <c r="AP22" s="95">
        <v>2794</v>
      </c>
      <c r="AQ22" s="103">
        <f>AVERAGE(Table5740[[#This Row],[Column38]:[Column40]])</f>
        <v>3450.6666666666665</v>
      </c>
      <c r="AR22" s="94">
        <v>2007</v>
      </c>
      <c r="AS22" s="95" t="s">
        <v>249</v>
      </c>
      <c r="AT22" s="95">
        <v>3506</v>
      </c>
      <c r="AU22" s="95">
        <v>2830</v>
      </c>
      <c r="AV22" s="95">
        <v>2444</v>
      </c>
      <c r="AW22" s="103">
        <f>AVERAGE(Table5740[[#This Row],[Column44]:[Column46]])</f>
        <v>2926.6666666666665</v>
      </c>
      <c r="AX22" s="94">
        <v>2007</v>
      </c>
      <c r="AY22" s="95" t="s">
        <v>249</v>
      </c>
      <c r="AZ22" s="95">
        <v>4768</v>
      </c>
      <c r="BA22" s="95">
        <v>3575</v>
      </c>
      <c r="BB22" s="95">
        <v>2809</v>
      </c>
      <c r="BC22" s="103">
        <f>AVERAGE(Table5740[[#This Row],[Column50]:[Column52]])</f>
        <v>3717.3333333333335</v>
      </c>
    </row>
    <row r="23" spans="2:55" x14ac:dyDescent="0.25">
      <c r="B23" s="37">
        <v>2008</v>
      </c>
      <c r="C23" s="90" t="s">
        <v>7</v>
      </c>
      <c r="D23" s="102">
        <v>5442</v>
      </c>
      <c r="E23" s="102">
        <v>4766</v>
      </c>
      <c r="F23" s="102">
        <v>3875</v>
      </c>
      <c r="G23" s="103">
        <f>AVERAGE(Table5740[[#This Row],[Column2]:[Column4]])</f>
        <v>4694.333333333333</v>
      </c>
      <c r="H23" s="37">
        <v>2008</v>
      </c>
      <c r="I23" s="90" t="s">
        <v>7</v>
      </c>
      <c r="J23" s="102">
        <v>5247</v>
      </c>
      <c r="K23" s="102">
        <v>4540</v>
      </c>
      <c r="L23" s="102">
        <v>3522</v>
      </c>
      <c r="M23" s="103">
        <f>AVERAGE(Table5740[[#This Row],[Column8]:[Column10]])</f>
        <v>4436.333333333333</v>
      </c>
      <c r="N23" s="37">
        <v>2008</v>
      </c>
      <c r="O23" s="90" t="s">
        <v>7</v>
      </c>
      <c r="P23" s="102">
        <v>5621</v>
      </c>
      <c r="Q23" s="102">
        <v>4510</v>
      </c>
      <c r="R23" s="102">
        <v>3265</v>
      </c>
      <c r="S23" s="103">
        <f>AVERAGE(Table5740[[#This Row],[Column14]:[Column16]])</f>
        <v>4465.333333333333</v>
      </c>
      <c r="T23" s="37">
        <v>2008</v>
      </c>
      <c r="U23" s="90" t="s">
        <v>7</v>
      </c>
      <c r="V23" s="102">
        <v>5630</v>
      </c>
      <c r="W23" s="102">
        <v>4790</v>
      </c>
      <c r="X23" s="102">
        <v>3795</v>
      </c>
      <c r="Y23" s="103">
        <f>AVERAGE(Table5740[[#This Row],[Column20]:[Column22]])</f>
        <v>4738.333333333333</v>
      </c>
      <c r="Z23" s="37">
        <v>2008</v>
      </c>
      <c r="AA23" s="90" t="s">
        <v>7</v>
      </c>
      <c r="AB23" s="102">
        <v>5570</v>
      </c>
      <c r="AC23" s="102">
        <v>4454</v>
      </c>
      <c r="AD23" s="102">
        <v>3283</v>
      </c>
      <c r="AE23" s="103">
        <f>AVERAGE(Table5740[[#This Row],[Column26]:[Column28]])</f>
        <v>4435.666666666667</v>
      </c>
      <c r="AF23" s="37">
        <v>2008</v>
      </c>
      <c r="AG23" s="90" t="s">
        <v>7</v>
      </c>
      <c r="AH23" s="102">
        <v>5469</v>
      </c>
      <c r="AI23" s="102">
        <v>4380</v>
      </c>
      <c r="AJ23" s="102">
        <v>3424</v>
      </c>
      <c r="AK23" s="103">
        <f>AVERAGE(Table5740[[#This Row],[Column32]:[Column34]])</f>
        <v>4424.333333333333</v>
      </c>
      <c r="AL23" s="37">
        <v>2008</v>
      </c>
      <c r="AM23" s="90" t="s">
        <v>7</v>
      </c>
      <c r="AN23" s="102">
        <v>4747</v>
      </c>
      <c r="AO23" s="102">
        <v>3910</v>
      </c>
      <c r="AP23" s="102">
        <v>3157</v>
      </c>
      <c r="AQ23" s="103">
        <f>AVERAGE(Table5740[[#This Row],[Column38]:[Column40]])</f>
        <v>3938</v>
      </c>
      <c r="AR23" s="37">
        <v>2008</v>
      </c>
      <c r="AS23" s="90" t="s">
        <v>7</v>
      </c>
      <c r="AT23" s="102">
        <v>3892</v>
      </c>
      <c r="AU23" s="102">
        <v>3085</v>
      </c>
      <c r="AV23" s="102">
        <v>2640</v>
      </c>
      <c r="AW23" s="103">
        <f>AVERAGE(Table5740[[#This Row],[Column44]:[Column46]])</f>
        <v>3205.6666666666665</v>
      </c>
      <c r="AX23" s="37">
        <v>2008</v>
      </c>
      <c r="AY23" s="90" t="s">
        <v>7</v>
      </c>
      <c r="AZ23" s="102">
        <v>5388</v>
      </c>
      <c r="BA23" s="102">
        <v>3897</v>
      </c>
      <c r="BB23" s="102">
        <v>3146</v>
      </c>
      <c r="BC23" s="103">
        <f>AVERAGE(Table5740[[#This Row],[Column50]:[Column52]])</f>
        <v>4143.666666666667</v>
      </c>
    </row>
    <row r="24" spans="2:55" x14ac:dyDescent="0.25">
      <c r="B24" s="94">
        <v>2008</v>
      </c>
      <c r="C24" s="95" t="s">
        <v>249</v>
      </c>
      <c r="D24" s="95">
        <v>5823</v>
      </c>
      <c r="E24" s="95">
        <v>5100</v>
      </c>
      <c r="F24" s="95">
        <v>4108</v>
      </c>
      <c r="G24" s="103">
        <f>AVERAGE(Table5740[[#This Row],[Column2]:[Column4]])</f>
        <v>5010.333333333333</v>
      </c>
      <c r="H24" s="94">
        <v>2008</v>
      </c>
      <c r="I24" s="95" t="s">
        <v>249</v>
      </c>
      <c r="J24" s="95">
        <v>5562</v>
      </c>
      <c r="K24" s="95">
        <v>4631</v>
      </c>
      <c r="L24" s="95">
        <v>3733</v>
      </c>
      <c r="M24" s="103">
        <f>AVERAGE(Table5740[[#This Row],[Column8]:[Column10]])</f>
        <v>4642</v>
      </c>
      <c r="N24" s="94">
        <v>2008</v>
      </c>
      <c r="O24" s="95" t="s">
        <v>249</v>
      </c>
      <c r="P24" s="95">
        <v>6071</v>
      </c>
      <c r="Q24" s="95">
        <v>4916</v>
      </c>
      <c r="R24" s="95">
        <v>3559</v>
      </c>
      <c r="S24" s="103">
        <f>AVERAGE(Table5740[[#This Row],[Column14]:[Column16]])</f>
        <v>4848.666666666667</v>
      </c>
      <c r="T24" s="94">
        <v>2008</v>
      </c>
      <c r="U24" s="95" t="s">
        <v>249</v>
      </c>
      <c r="V24" s="95">
        <v>6193</v>
      </c>
      <c r="W24" s="95">
        <v>5173</v>
      </c>
      <c r="X24" s="95">
        <v>4023</v>
      </c>
      <c r="Y24" s="103">
        <f>AVERAGE(Table5740[[#This Row],[Column20]:[Column22]])</f>
        <v>5129.666666666667</v>
      </c>
      <c r="Z24" s="94">
        <v>2008</v>
      </c>
      <c r="AA24" s="95" t="s">
        <v>249</v>
      </c>
      <c r="AB24" s="95">
        <v>6016</v>
      </c>
      <c r="AC24" s="95">
        <v>4766</v>
      </c>
      <c r="AD24" s="95">
        <v>3447</v>
      </c>
      <c r="AE24" s="103">
        <f>AVERAGE(Table5740[[#This Row],[Column26]:[Column28]])</f>
        <v>4743</v>
      </c>
      <c r="AF24" s="94">
        <v>2008</v>
      </c>
      <c r="AG24" s="95" t="s">
        <v>249</v>
      </c>
      <c r="AH24" s="95">
        <v>5633</v>
      </c>
      <c r="AI24" s="95">
        <v>4511</v>
      </c>
      <c r="AJ24" s="95">
        <v>3492</v>
      </c>
      <c r="AK24" s="103">
        <f>AVERAGE(Table5740[[#This Row],[Column32]:[Column34]])</f>
        <v>4545.333333333333</v>
      </c>
      <c r="AL24" s="94">
        <v>2008</v>
      </c>
      <c r="AM24" s="95" t="s">
        <v>249</v>
      </c>
      <c r="AN24" s="95">
        <v>5317</v>
      </c>
      <c r="AO24" s="95">
        <v>4184</v>
      </c>
      <c r="AP24" s="95">
        <v>3346</v>
      </c>
      <c r="AQ24" s="103">
        <f>AVERAGE(Table5740[[#This Row],[Column38]:[Column40]])</f>
        <v>4282.333333333333</v>
      </c>
      <c r="AR24" s="94">
        <v>2008</v>
      </c>
      <c r="AS24" s="95" t="s">
        <v>249</v>
      </c>
      <c r="AT24" s="95">
        <v>4242</v>
      </c>
      <c r="AU24" s="95">
        <v>3301</v>
      </c>
      <c r="AV24" s="95">
        <v>2746</v>
      </c>
      <c r="AW24" s="103">
        <f>AVERAGE(Table5740[[#This Row],[Column44]:[Column46]])</f>
        <v>3429.6666666666665</v>
      </c>
      <c r="AX24" s="94">
        <v>2008</v>
      </c>
      <c r="AY24" s="95" t="s">
        <v>249</v>
      </c>
      <c r="AZ24" s="95">
        <v>5711</v>
      </c>
      <c r="BA24" s="95">
        <v>4170</v>
      </c>
      <c r="BB24" s="95">
        <v>3366</v>
      </c>
      <c r="BC24" s="103">
        <f>AVERAGE(Table5740[[#This Row],[Column50]:[Column52]])</f>
        <v>4415.666666666667</v>
      </c>
    </row>
    <row r="25" spans="2:55" x14ac:dyDescent="0.25">
      <c r="B25" s="37">
        <v>2009</v>
      </c>
      <c r="C25" s="90" t="s">
        <v>7</v>
      </c>
      <c r="D25" s="102">
        <v>5352</v>
      </c>
      <c r="E25" s="102">
        <v>4607</v>
      </c>
      <c r="F25" s="102">
        <v>3526</v>
      </c>
      <c r="G25" s="103">
        <f>AVERAGE(Table5740[[#This Row],[Column2]:[Column4]])</f>
        <v>4495</v>
      </c>
      <c r="H25" s="37">
        <v>2009</v>
      </c>
      <c r="I25" s="90" t="s">
        <v>7</v>
      </c>
      <c r="J25" s="102">
        <v>5179</v>
      </c>
      <c r="K25" s="102">
        <v>4264</v>
      </c>
      <c r="L25" s="102">
        <v>3309</v>
      </c>
      <c r="M25" s="103">
        <f>AVERAGE(Table5740[[#This Row],[Column8]:[Column10]])</f>
        <v>4250.666666666667</v>
      </c>
      <c r="N25" s="37">
        <v>2009</v>
      </c>
      <c r="O25" s="90" t="s">
        <v>7</v>
      </c>
      <c r="P25" s="102">
        <v>5565</v>
      </c>
      <c r="Q25" s="102">
        <v>4413</v>
      </c>
      <c r="R25" s="102">
        <v>3277</v>
      </c>
      <c r="S25" s="103">
        <f>AVERAGE(Table5740[[#This Row],[Column14]:[Column16]])</f>
        <v>4418.333333333333</v>
      </c>
      <c r="T25" s="37">
        <v>2009</v>
      </c>
      <c r="U25" s="90" t="s">
        <v>7</v>
      </c>
      <c r="V25" s="102">
        <v>5452</v>
      </c>
      <c r="W25" s="102">
        <v>4574</v>
      </c>
      <c r="X25" s="102">
        <v>3468</v>
      </c>
      <c r="Y25" s="103">
        <f>AVERAGE(Table5740[[#This Row],[Column20]:[Column22]])</f>
        <v>4498</v>
      </c>
      <c r="Z25" s="37">
        <v>2009</v>
      </c>
      <c r="AA25" s="90" t="s">
        <v>7</v>
      </c>
      <c r="AB25" s="102">
        <v>5665</v>
      </c>
      <c r="AC25" s="102">
        <v>4421</v>
      </c>
      <c r="AD25" s="102">
        <v>3134</v>
      </c>
      <c r="AE25" s="103">
        <f>AVERAGE(Table5740[[#This Row],[Column26]:[Column28]])</f>
        <v>4406.666666666667</v>
      </c>
      <c r="AF25" s="37">
        <v>2009</v>
      </c>
      <c r="AG25" s="90" t="s">
        <v>7</v>
      </c>
      <c r="AH25" s="102">
        <v>5523</v>
      </c>
      <c r="AI25" s="102">
        <v>4309</v>
      </c>
      <c r="AJ25" s="102">
        <v>3316</v>
      </c>
      <c r="AK25" s="103">
        <f>AVERAGE(Table5740[[#This Row],[Column32]:[Column34]])</f>
        <v>4382.666666666667</v>
      </c>
      <c r="AL25" s="37">
        <v>2009</v>
      </c>
      <c r="AM25" s="90" t="s">
        <v>7</v>
      </c>
      <c r="AN25" s="102">
        <v>5117</v>
      </c>
      <c r="AO25" s="102">
        <v>3903</v>
      </c>
      <c r="AP25" s="102">
        <v>2982</v>
      </c>
      <c r="AQ25" s="103">
        <f>AVERAGE(Table5740[[#This Row],[Column38]:[Column40]])</f>
        <v>4000.6666666666665</v>
      </c>
      <c r="AR25" s="37">
        <v>2009</v>
      </c>
      <c r="AS25" s="90" t="s">
        <v>7</v>
      </c>
      <c r="AT25" s="102">
        <v>4139</v>
      </c>
      <c r="AU25" s="102">
        <v>3227</v>
      </c>
      <c r="AV25" s="102">
        <v>2605</v>
      </c>
      <c r="AW25" s="103">
        <f>AVERAGE(Table5740[[#This Row],[Column44]:[Column46]])</f>
        <v>3323.6666666666665</v>
      </c>
      <c r="AX25" s="37">
        <v>2009</v>
      </c>
      <c r="AY25" s="90" t="s">
        <v>7</v>
      </c>
      <c r="AZ25" s="102">
        <v>5683</v>
      </c>
      <c r="BA25" s="102">
        <v>4049</v>
      </c>
      <c r="BB25" s="102">
        <v>3191</v>
      </c>
      <c r="BC25" s="103">
        <f>AVERAGE(Table5740[[#This Row],[Column50]:[Column52]])</f>
        <v>4307.666666666667</v>
      </c>
    </row>
    <row r="26" spans="2:55" x14ac:dyDescent="0.25">
      <c r="B26" s="94">
        <v>2009</v>
      </c>
      <c r="C26" s="95" t="s">
        <v>249</v>
      </c>
      <c r="D26" s="95">
        <v>5336</v>
      </c>
      <c r="E26" s="95">
        <v>4526</v>
      </c>
      <c r="F26" s="95">
        <v>3392</v>
      </c>
      <c r="G26" s="103">
        <f>AVERAGE(Table5740[[#This Row],[Column2]:[Column4]])</f>
        <v>4418</v>
      </c>
      <c r="H26" s="94">
        <v>2009</v>
      </c>
      <c r="I26" s="95" t="s">
        <v>249</v>
      </c>
      <c r="J26" s="95">
        <v>5305</v>
      </c>
      <c r="K26" s="95">
        <v>4274</v>
      </c>
      <c r="L26" s="95">
        <v>3332</v>
      </c>
      <c r="M26" s="103">
        <f>AVERAGE(Table5740[[#This Row],[Column8]:[Column10]])</f>
        <v>4303.666666666667</v>
      </c>
      <c r="N26" s="94">
        <v>2009</v>
      </c>
      <c r="O26" s="95" t="s">
        <v>249</v>
      </c>
      <c r="P26" s="95">
        <v>5863</v>
      </c>
      <c r="Q26" s="95">
        <v>4197</v>
      </c>
      <c r="R26" s="95">
        <v>3009</v>
      </c>
      <c r="S26" s="103">
        <f>AVERAGE(Table5740[[#This Row],[Column14]:[Column16]])</f>
        <v>4356.333333333333</v>
      </c>
      <c r="T26" s="94">
        <v>2009</v>
      </c>
      <c r="U26" s="95" t="s">
        <v>249</v>
      </c>
      <c r="V26" s="95">
        <v>5576</v>
      </c>
      <c r="W26" s="95">
        <v>4549</v>
      </c>
      <c r="X26" s="95">
        <v>3415</v>
      </c>
      <c r="Y26" s="103">
        <f>AVERAGE(Table5740[[#This Row],[Column20]:[Column22]])</f>
        <v>4513.333333333333</v>
      </c>
      <c r="Z26" s="94">
        <v>2009</v>
      </c>
      <c r="AA26" s="95" t="s">
        <v>249</v>
      </c>
      <c r="AB26" s="95">
        <v>5591</v>
      </c>
      <c r="AC26" s="95">
        <v>4253</v>
      </c>
      <c r="AD26" s="95">
        <v>2943</v>
      </c>
      <c r="AE26" s="103">
        <f>AVERAGE(Table5740[[#This Row],[Column26]:[Column28]])</f>
        <v>4262.333333333333</v>
      </c>
      <c r="AF26" s="94">
        <v>2009</v>
      </c>
      <c r="AG26" s="95" t="s">
        <v>249</v>
      </c>
      <c r="AH26" s="95">
        <v>5609</v>
      </c>
      <c r="AI26" s="95">
        <v>4254</v>
      </c>
      <c r="AJ26" s="95">
        <v>3110</v>
      </c>
      <c r="AK26" s="103">
        <f>AVERAGE(Table5740[[#This Row],[Column32]:[Column34]])</f>
        <v>4324.333333333333</v>
      </c>
      <c r="AL26" s="94">
        <v>2009</v>
      </c>
      <c r="AM26" s="95" t="s">
        <v>249</v>
      </c>
      <c r="AN26" s="95">
        <v>4900</v>
      </c>
      <c r="AO26" s="95">
        <v>3681</v>
      </c>
      <c r="AP26" s="95">
        <v>2805</v>
      </c>
      <c r="AQ26" s="103">
        <f>AVERAGE(Table5740[[#This Row],[Column38]:[Column40]])</f>
        <v>3795.3333333333335</v>
      </c>
      <c r="AR26" s="94">
        <v>2009</v>
      </c>
      <c r="AS26" s="95" t="s">
        <v>249</v>
      </c>
      <c r="AT26" s="95">
        <v>4135</v>
      </c>
      <c r="AU26" s="95">
        <v>3148</v>
      </c>
      <c r="AV26" s="95">
        <v>2496</v>
      </c>
      <c r="AW26" s="103">
        <f>AVERAGE(Table5740[[#This Row],[Column44]:[Column46]])</f>
        <v>3259.6666666666665</v>
      </c>
      <c r="AX26" s="94">
        <v>2009</v>
      </c>
      <c r="AY26" s="95" t="s">
        <v>249</v>
      </c>
      <c r="AZ26" s="95">
        <v>5511</v>
      </c>
      <c r="BA26" s="95">
        <v>3871</v>
      </c>
      <c r="BB26" s="95">
        <v>3013</v>
      </c>
      <c r="BC26" s="103">
        <f>AVERAGE(Table5740[[#This Row],[Column50]:[Column52]])</f>
        <v>4131.666666666667</v>
      </c>
    </row>
    <row r="27" spans="2:55" x14ac:dyDescent="0.25">
      <c r="B27" s="40">
        <v>2010</v>
      </c>
      <c r="C27" s="90" t="s">
        <v>7</v>
      </c>
      <c r="D27" s="93">
        <v>5549</v>
      </c>
      <c r="E27" s="93">
        <v>4707</v>
      </c>
      <c r="F27" s="93">
        <v>3494</v>
      </c>
      <c r="G27" s="103">
        <f>AVERAGE(Table5740[[#This Row],[Column2]:[Column4]])</f>
        <v>4583.333333333333</v>
      </c>
      <c r="H27" s="40">
        <v>2010</v>
      </c>
      <c r="I27" s="91" t="s">
        <v>7</v>
      </c>
      <c r="J27" s="93">
        <v>5517</v>
      </c>
      <c r="K27" s="93">
        <v>4445</v>
      </c>
      <c r="L27" s="93">
        <v>3432</v>
      </c>
      <c r="M27" s="103">
        <f>AVERAGE(Table5740[[#This Row],[Column8]:[Column10]])</f>
        <v>4464.666666666667</v>
      </c>
      <c r="N27" s="40">
        <v>2010</v>
      </c>
      <c r="O27" s="91" t="s">
        <v>7</v>
      </c>
      <c r="P27" s="93">
        <v>5980</v>
      </c>
      <c r="Q27" s="93">
        <v>4239</v>
      </c>
      <c r="R27" s="93">
        <v>2949</v>
      </c>
      <c r="S27" s="103">
        <f>AVERAGE(Table5740[[#This Row],[Column14]:[Column16]])</f>
        <v>4389.333333333333</v>
      </c>
      <c r="T27" s="40">
        <v>2010</v>
      </c>
      <c r="U27" s="91" t="s">
        <v>7</v>
      </c>
      <c r="V27" s="93">
        <v>5799</v>
      </c>
      <c r="W27" s="93">
        <v>4640</v>
      </c>
      <c r="X27" s="93">
        <v>3449</v>
      </c>
      <c r="Y27" s="103">
        <f>AVERAGE(Table5740[[#This Row],[Column20]:[Column22]])</f>
        <v>4629.333333333333</v>
      </c>
      <c r="Z27" s="40">
        <v>2010</v>
      </c>
      <c r="AA27" s="91" t="s">
        <v>7</v>
      </c>
      <c r="AB27" s="93">
        <v>5871</v>
      </c>
      <c r="AC27" s="93">
        <v>4423</v>
      </c>
      <c r="AD27" s="93">
        <v>3061</v>
      </c>
      <c r="AE27" s="103">
        <f>AVERAGE(Table5740[[#This Row],[Column26]:[Column28]])</f>
        <v>4451.666666666667</v>
      </c>
      <c r="AF27" s="40">
        <v>2010</v>
      </c>
      <c r="AG27" s="91" t="s">
        <v>7</v>
      </c>
      <c r="AH27" s="93">
        <v>5721</v>
      </c>
      <c r="AI27" s="93">
        <v>4339</v>
      </c>
      <c r="AJ27" s="93">
        <v>3079</v>
      </c>
      <c r="AK27" s="103">
        <f>AVERAGE(Table5740[[#This Row],[Column32]:[Column34]])</f>
        <v>4379.666666666667</v>
      </c>
      <c r="AL27" s="40">
        <v>2010</v>
      </c>
      <c r="AM27" s="91" t="s">
        <v>7</v>
      </c>
      <c r="AN27" s="93">
        <v>5145</v>
      </c>
      <c r="AO27" s="93">
        <v>3902</v>
      </c>
      <c r="AP27" s="93">
        <v>2777</v>
      </c>
      <c r="AQ27" s="103">
        <f>AVERAGE(Table5740[[#This Row],[Column38]:[Column40]])</f>
        <v>3941.3333333333335</v>
      </c>
      <c r="AR27" s="40">
        <v>2010</v>
      </c>
      <c r="AS27" s="91" t="s">
        <v>7</v>
      </c>
      <c r="AT27" s="93">
        <v>4383</v>
      </c>
      <c r="AU27" s="93">
        <v>3211</v>
      </c>
      <c r="AV27" s="93">
        <v>2571</v>
      </c>
      <c r="AW27" s="103">
        <f>AVERAGE(Table5740[[#This Row],[Column44]:[Column46]])</f>
        <v>3388.3333333333335</v>
      </c>
      <c r="AX27" s="40">
        <v>2010</v>
      </c>
      <c r="AY27" s="91" t="s">
        <v>7</v>
      </c>
      <c r="AZ27" s="93">
        <v>5621</v>
      </c>
      <c r="BA27" s="93">
        <v>3948</v>
      </c>
      <c r="BB27" s="93">
        <v>2983</v>
      </c>
      <c r="BC27" s="103">
        <f>AVERAGE(Table5740[[#This Row],[Column50]:[Column52]])</f>
        <v>4184</v>
      </c>
    </row>
    <row r="28" spans="2:55" x14ac:dyDescent="0.25">
      <c r="B28" s="96">
        <v>2010</v>
      </c>
      <c r="C28" s="95" t="s">
        <v>249</v>
      </c>
      <c r="D28" s="95">
        <v>6048</v>
      </c>
      <c r="E28" s="95">
        <v>5178</v>
      </c>
      <c r="F28" s="95">
        <v>3878</v>
      </c>
      <c r="G28" s="103">
        <f>AVERAGE(Table5740[[#This Row],[Column2]:[Column4]])</f>
        <v>5034.666666666667</v>
      </c>
      <c r="H28" s="96">
        <v>2010</v>
      </c>
      <c r="I28" s="95" t="s">
        <v>249</v>
      </c>
      <c r="J28" s="95">
        <v>5958</v>
      </c>
      <c r="K28" s="95">
        <v>4801</v>
      </c>
      <c r="L28" s="95">
        <v>3741</v>
      </c>
      <c r="M28" s="103">
        <f>AVERAGE(Table5740[[#This Row],[Column8]:[Column10]])</f>
        <v>4833.333333333333</v>
      </c>
      <c r="N28" s="96">
        <v>2010</v>
      </c>
      <c r="O28" s="95" t="s">
        <v>249</v>
      </c>
      <c r="P28" s="95">
        <v>6219</v>
      </c>
      <c r="Q28" s="95">
        <v>4409</v>
      </c>
      <c r="R28" s="95">
        <v>3037</v>
      </c>
      <c r="S28" s="103">
        <f>AVERAGE(Table5740[[#This Row],[Column14]:[Column16]])</f>
        <v>4555</v>
      </c>
      <c r="T28" s="96">
        <v>2010</v>
      </c>
      <c r="U28" s="95" t="s">
        <v>249</v>
      </c>
      <c r="V28" s="95">
        <v>6263</v>
      </c>
      <c r="W28" s="95">
        <v>5058</v>
      </c>
      <c r="X28" s="95">
        <v>3690</v>
      </c>
      <c r="Y28" s="103">
        <f>AVERAGE(Table5740[[#This Row],[Column20]:[Column22]])</f>
        <v>5003.666666666667</v>
      </c>
      <c r="Z28" s="96">
        <v>2010</v>
      </c>
      <c r="AA28" s="95" t="s">
        <v>249</v>
      </c>
      <c r="AB28" s="95">
        <v>6223</v>
      </c>
      <c r="AC28" s="95">
        <v>4644</v>
      </c>
      <c r="AD28" s="95">
        <v>3214</v>
      </c>
      <c r="AE28" s="103">
        <f>AVERAGE(Table5740[[#This Row],[Column26]:[Column28]])</f>
        <v>4693.666666666667</v>
      </c>
      <c r="AF28" s="96">
        <v>2010</v>
      </c>
      <c r="AG28" s="95" t="s">
        <v>249</v>
      </c>
      <c r="AH28" s="95">
        <v>6064</v>
      </c>
      <c r="AI28" s="95">
        <v>4643</v>
      </c>
      <c r="AJ28" s="95">
        <v>3202</v>
      </c>
      <c r="AK28" s="103">
        <f>AVERAGE(Table5740[[#This Row],[Column32]:[Column34]])</f>
        <v>4636.333333333333</v>
      </c>
      <c r="AL28" s="96">
        <v>2010</v>
      </c>
      <c r="AM28" s="95" t="s">
        <v>249</v>
      </c>
      <c r="AN28" s="95">
        <v>5402</v>
      </c>
      <c r="AO28" s="95">
        <v>4058</v>
      </c>
      <c r="AP28" s="95">
        <v>2888</v>
      </c>
      <c r="AQ28" s="103">
        <f>AVERAGE(Table5740[[#This Row],[Column38]:[Column40]])</f>
        <v>4116</v>
      </c>
      <c r="AR28" s="96">
        <v>2010</v>
      </c>
      <c r="AS28" s="95" t="s">
        <v>249</v>
      </c>
      <c r="AT28" s="95">
        <v>4602</v>
      </c>
      <c r="AU28" s="95">
        <v>3211</v>
      </c>
      <c r="AV28" s="95">
        <v>2597</v>
      </c>
      <c r="AW28" s="103">
        <f>AVERAGE(Table5740[[#This Row],[Column44]:[Column46]])</f>
        <v>3470</v>
      </c>
      <c r="AX28" s="96">
        <v>2010</v>
      </c>
      <c r="AY28" s="95" t="s">
        <v>249</v>
      </c>
      <c r="AZ28" s="95">
        <v>5790</v>
      </c>
      <c r="BA28" s="95">
        <v>4066</v>
      </c>
      <c r="BB28" s="95">
        <v>3102</v>
      </c>
      <c r="BC28" s="103">
        <f>AVERAGE(Table5740[[#This Row],[Column50]:[Column52]])</f>
        <v>4319.333333333333</v>
      </c>
    </row>
    <row r="29" spans="2:55" x14ac:dyDescent="0.25">
      <c r="B29" s="41">
        <v>2011</v>
      </c>
      <c r="C29" s="90" t="s">
        <v>7</v>
      </c>
      <c r="D29" s="104">
        <v>8193</v>
      </c>
      <c r="E29" s="104">
        <v>6591</v>
      </c>
      <c r="F29" s="104">
        <v>4859</v>
      </c>
      <c r="G29" s="103">
        <f>AVERAGE(Table5740[[#This Row],[Column2]:[Column4]])</f>
        <v>6547.666666666667</v>
      </c>
      <c r="H29" s="41">
        <v>2011</v>
      </c>
      <c r="I29" s="92" t="s">
        <v>7</v>
      </c>
      <c r="J29" s="104">
        <v>7308</v>
      </c>
      <c r="K29" s="104">
        <v>6000</v>
      </c>
      <c r="L29" s="104">
        <v>4368</v>
      </c>
      <c r="M29" s="103">
        <f>AVERAGE(Table5740[[#This Row],[Column8]:[Column10]])</f>
        <v>5892</v>
      </c>
      <c r="N29" s="41">
        <v>2011</v>
      </c>
      <c r="O29" s="92" t="s">
        <v>7</v>
      </c>
      <c r="P29" s="104">
        <v>7478</v>
      </c>
      <c r="Q29" s="104">
        <v>5868</v>
      </c>
      <c r="R29" s="104">
        <v>4257</v>
      </c>
      <c r="S29" s="103">
        <f>AVERAGE(Table5740[[#This Row],[Column14]:[Column16]])</f>
        <v>5867.666666666667</v>
      </c>
      <c r="T29" s="41">
        <v>2011</v>
      </c>
      <c r="U29" s="92" t="s">
        <v>7</v>
      </c>
      <c r="V29" s="104">
        <v>8165</v>
      </c>
      <c r="W29" s="104">
        <v>6465</v>
      </c>
      <c r="X29" s="104">
        <v>4867</v>
      </c>
      <c r="Y29" s="103">
        <f>AVERAGE(Table5740[[#This Row],[Column20]:[Column22]])</f>
        <v>6499</v>
      </c>
      <c r="Z29" s="41">
        <v>2011</v>
      </c>
      <c r="AA29" s="92" t="s">
        <v>7</v>
      </c>
      <c r="AB29" s="104">
        <v>7747</v>
      </c>
      <c r="AC29" s="104">
        <v>5948</v>
      </c>
      <c r="AD29" s="104">
        <v>4043</v>
      </c>
      <c r="AE29" s="103">
        <f>AVERAGE(Table5740[[#This Row],[Column26]:[Column28]])</f>
        <v>5912.666666666667</v>
      </c>
      <c r="AF29" s="41">
        <v>2011</v>
      </c>
      <c r="AG29" s="92" t="s">
        <v>7</v>
      </c>
      <c r="AH29" s="104">
        <v>7705</v>
      </c>
      <c r="AI29" s="104">
        <v>5848</v>
      </c>
      <c r="AJ29" s="104">
        <v>4125</v>
      </c>
      <c r="AK29" s="103">
        <f>AVERAGE(Table5740[[#This Row],[Column32]:[Column34]])</f>
        <v>5892.666666666667</v>
      </c>
      <c r="AL29" s="41">
        <v>2011</v>
      </c>
      <c r="AM29" s="92" t="s">
        <v>7</v>
      </c>
      <c r="AN29" s="104">
        <v>6770</v>
      </c>
      <c r="AO29" s="104">
        <v>5295</v>
      </c>
      <c r="AP29" s="104">
        <v>3610</v>
      </c>
      <c r="AQ29" s="103">
        <f>AVERAGE(Table5740[[#This Row],[Column38]:[Column40]])</f>
        <v>5225</v>
      </c>
      <c r="AR29" s="41">
        <v>2011</v>
      </c>
      <c r="AS29" s="92" t="s">
        <v>7</v>
      </c>
      <c r="AT29" s="104">
        <v>5904</v>
      </c>
      <c r="AU29" s="104">
        <v>4100</v>
      </c>
      <c r="AV29" s="104">
        <v>2879</v>
      </c>
      <c r="AW29" s="103">
        <f>AVERAGE(Table5740[[#This Row],[Column44]:[Column46]])</f>
        <v>4294.333333333333</v>
      </c>
      <c r="AX29" s="41">
        <v>2011</v>
      </c>
      <c r="AY29" s="92" t="s">
        <v>7</v>
      </c>
      <c r="AZ29" s="104">
        <v>7229</v>
      </c>
      <c r="BA29" s="104">
        <v>5171</v>
      </c>
      <c r="BB29" s="104">
        <v>3302</v>
      </c>
      <c r="BC29" s="103">
        <f>AVERAGE(Table5740[[#This Row],[Column50]:[Column52]])</f>
        <v>5234</v>
      </c>
    </row>
    <row r="30" spans="2:55" x14ac:dyDescent="0.25">
      <c r="B30" s="96">
        <v>2011</v>
      </c>
      <c r="C30" s="95" t="s">
        <v>249</v>
      </c>
      <c r="D30" s="105">
        <v>8428</v>
      </c>
      <c r="E30" s="105">
        <v>6942</v>
      </c>
      <c r="F30" s="105">
        <v>5081</v>
      </c>
      <c r="G30" s="103">
        <f>AVERAGE(Table5740[[#This Row],[Column2]:[Column4]])</f>
        <v>6817</v>
      </c>
      <c r="H30" s="96">
        <v>2011</v>
      </c>
      <c r="I30" s="95" t="s">
        <v>249</v>
      </c>
      <c r="J30" s="105">
        <v>7390</v>
      </c>
      <c r="K30" s="105">
        <v>6084</v>
      </c>
      <c r="L30" s="105">
        <v>4553</v>
      </c>
      <c r="M30" s="103">
        <f>AVERAGE(Table5740[[#This Row],[Column8]:[Column10]])</f>
        <v>6009</v>
      </c>
      <c r="N30" s="96">
        <v>2011</v>
      </c>
      <c r="O30" s="95" t="s">
        <v>249</v>
      </c>
      <c r="P30" s="105">
        <v>7194</v>
      </c>
      <c r="Q30" s="105">
        <v>5879</v>
      </c>
      <c r="R30" s="105">
        <v>4406</v>
      </c>
      <c r="S30" s="103">
        <f>AVERAGE(Table5740[[#This Row],[Column14]:[Column16]])</f>
        <v>5826.333333333333</v>
      </c>
      <c r="T30" s="96">
        <v>2011</v>
      </c>
      <c r="U30" s="95" t="s">
        <v>249</v>
      </c>
      <c r="V30" s="105">
        <v>8038</v>
      </c>
      <c r="W30" s="105">
        <v>6424</v>
      </c>
      <c r="X30" s="105">
        <v>4840</v>
      </c>
      <c r="Y30" s="103">
        <f>AVERAGE(Table5740[[#This Row],[Column20]:[Column22]])</f>
        <v>6434</v>
      </c>
      <c r="Z30" s="96">
        <v>2011</v>
      </c>
      <c r="AA30" s="95" t="s">
        <v>249</v>
      </c>
      <c r="AB30" s="105">
        <v>7724</v>
      </c>
      <c r="AC30" s="105">
        <v>6097</v>
      </c>
      <c r="AD30" s="105">
        <v>4245</v>
      </c>
      <c r="AE30" s="103">
        <f>AVERAGE(Table5740[[#This Row],[Column26]:[Column28]])</f>
        <v>6022</v>
      </c>
      <c r="AF30" s="96">
        <v>2011</v>
      </c>
      <c r="AG30" s="95" t="s">
        <v>249</v>
      </c>
      <c r="AH30" s="105">
        <v>7365</v>
      </c>
      <c r="AI30" s="105">
        <v>5563</v>
      </c>
      <c r="AJ30" s="105">
        <v>3954</v>
      </c>
      <c r="AK30" s="103">
        <f>AVERAGE(Table5740[[#This Row],[Column32]:[Column34]])</f>
        <v>5627.333333333333</v>
      </c>
      <c r="AL30" s="96">
        <v>2011</v>
      </c>
      <c r="AM30" s="95" t="s">
        <v>249</v>
      </c>
      <c r="AN30" s="105">
        <v>6912</v>
      </c>
      <c r="AO30" s="105">
        <v>5306</v>
      </c>
      <c r="AP30" s="105">
        <v>3800</v>
      </c>
      <c r="AQ30" s="103">
        <f>AVERAGE(Table5740[[#This Row],[Column38]:[Column40]])</f>
        <v>5339.333333333333</v>
      </c>
      <c r="AR30" s="96">
        <v>2011</v>
      </c>
      <c r="AS30" s="95" t="s">
        <v>249</v>
      </c>
      <c r="AT30" s="105">
        <v>5666</v>
      </c>
      <c r="AU30" s="105">
        <v>3881</v>
      </c>
      <c r="AV30" s="105">
        <v>2763</v>
      </c>
      <c r="AW30" s="103">
        <f>AVERAGE(Table5740[[#This Row],[Column44]:[Column46]])</f>
        <v>4103.333333333333</v>
      </c>
      <c r="AX30" s="96">
        <v>2011</v>
      </c>
      <c r="AY30" s="95" t="s">
        <v>249</v>
      </c>
      <c r="AZ30" s="105">
        <v>7439</v>
      </c>
      <c r="BA30" s="105">
        <v>5219</v>
      </c>
      <c r="BB30" s="105">
        <v>3389</v>
      </c>
      <c r="BC30" s="103">
        <f>AVERAGE(Table5740[[#This Row],[Column50]:[Column52]])</f>
        <v>5349</v>
      </c>
    </row>
    <row r="31" spans="2:55" x14ac:dyDescent="0.25">
      <c r="B31" s="43">
        <v>2012</v>
      </c>
      <c r="C31" s="90" t="s">
        <v>7</v>
      </c>
      <c r="D31" s="93">
        <v>10656</v>
      </c>
      <c r="E31" s="93">
        <v>8485</v>
      </c>
      <c r="F31" s="93">
        <v>5842</v>
      </c>
      <c r="G31" s="103">
        <f>AVERAGE(Table5740[[#This Row],[Column2]:[Column4]])</f>
        <v>8327.6666666666661</v>
      </c>
      <c r="H31" s="43">
        <v>2012</v>
      </c>
      <c r="I31" s="91" t="s">
        <v>7</v>
      </c>
      <c r="J31" s="93">
        <v>9702</v>
      </c>
      <c r="K31" s="93">
        <v>7882</v>
      </c>
      <c r="L31" s="93">
        <v>5809</v>
      </c>
      <c r="M31" s="103">
        <f>AVERAGE(Table5740[[#This Row],[Column8]:[Column10]])</f>
        <v>7797.666666666667</v>
      </c>
      <c r="N31" s="43">
        <v>2012</v>
      </c>
      <c r="O31" s="91" t="s">
        <v>7</v>
      </c>
      <c r="P31" s="93">
        <v>9720</v>
      </c>
      <c r="Q31" s="93">
        <v>7575</v>
      </c>
      <c r="R31" s="93">
        <v>5144</v>
      </c>
      <c r="S31" s="103">
        <f>AVERAGE(Table5740[[#This Row],[Column14]:[Column16]])</f>
        <v>7479.666666666667</v>
      </c>
      <c r="T31" s="43">
        <v>2012</v>
      </c>
      <c r="U31" s="91" t="s">
        <v>7</v>
      </c>
      <c r="V31" s="93">
        <v>10186</v>
      </c>
      <c r="W31" s="93">
        <v>7650</v>
      </c>
      <c r="X31" s="93">
        <v>5364</v>
      </c>
      <c r="Y31" s="103">
        <f>AVERAGE(Table5740[[#This Row],[Column20]:[Column22]])</f>
        <v>7733.333333333333</v>
      </c>
      <c r="Z31" s="43">
        <v>2012</v>
      </c>
      <c r="AA31" s="91" t="s">
        <v>7</v>
      </c>
      <c r="AB31" s="93">
        <v>9922</v>
      </c>
      <c r="AC31" s="93">
        <v>7646</v>
      </c>
      <c r="AD31" s="93">
        <v>5125</v>
      </c>
      <c r="AE31" s="103">
        <f>AVERAGE(Table5740[[#This Row],[Column26]:[Column28]])</f>
        <v>7564.333333333333</v>
      </c>
      <c r="AF31" s="43">
        <v>2012</v>
      </c>
      <c r="AG31" s="91" t="s">
        <v>7</v>
      </c>
      <c r="AH31" s="93">
        <v>9480</v>
      </c>
      <c r="AI31" s="93">
        <v>7048</v>
      </c>
      <c r="AJ31" s="93">
        <v>4820</v>
      </c>
      <c r="AK31" s="103">
        <f>AVERAGE(Table5740[[#This Row],[Column32]:[Column34]])</f>
        <v>7116</v>
      </c>
      <c r="AL31" s="43">
        <v>2012</v>
      </c>
      <c r="AM31" s="91" t="s">
        <v>7</v>
      </c>
      <c r="AN31" s="93">
        <v>8700</v>
      </c>
      <c r="AO31" s="93">
        <v>6770</v>
      </c>
      <c r="AP31" s="93">
        <v>4595</v>
      </c>
      <c r="AQ31" s="103">
        <f>AVERAGE(Table5740[[#This Row],[Column38]:[Column40]])</f>
        <v>6688.333333333333</v>
      </c>
      <c r="AR31" s="43">
        <v>2012</v>
      </c>
      <c r="AS31" s="91" t="s">
        <v>7</v>
      </c>
      <c r="AT31" s="93">
        <v>7089</v>
      </c>
      <c r="AU31" s="93">
        <v>4970</v>
      </c>
      <c r="AV31" s="93">
        <v>3295</v>
      </c>
      <c r="AW31" s="103">
        <f>AVERAGE(Table5740[[#This Row],[Column44]:[Column46]])</f>
        <v>5118</v>
      </c>
      <c r="AX31" s="43">
        <v>2012</v>
      </c>
      <c r="AY31" s="91" t="s">
        <v>7</v>
      </c>
      <c r="AZ31" s="93">
        <v>8874</v>
      </c>
      <c r="BA31" s="93">
        <v>6304</v>
      </c>
      <c r="BB31" s="93">
        <v>3914</v>
      </c>
      <c r="BC31" s="103">
        <f>AVERAGE(Table5740[[#This Row],[Column50]:[Column52]])</f>
        <v>6364</v>
      </c>
    </row>
    <row r="32" spans="2:55" x14ac:dyDescent="0.25">
      <c r="B32" s="97">
        <v>2012</v>
      </c>
      <c r="C32" s="95" t="s">
        <v>249</v>
      </c>
      <c r="D32" s="95">
        <v>10766</v>
      </c>
      <c r="E32" s="95">
        <v>8506</v>
      </c>
      <c r="F32" s="95">
        <v>5707</v>
      </c>
      <c r="G32" s="103">
        <f>AVERAGE(Table5740[[#This Row],[Column2]:[Column4]])</f>
        <v>8326.3333333333339</v>
      </c>
      <c r="H32" s="95">
        <v>2012</v>
      </c>
      <c r="I32" s="95" t="s">
        <v>249</v>
      </c>
      <c r="J32" s="95">
        <v>9776</v>
      </c>
      <c r="K32" s="95">
        <v>7837</v>
      </c>
      <c r="L32" s="95">
        <v>5573</v>
      </c>
      <c r="M32" s="103">
        <f>AVERAGE(Table5740[[#This Row],[Column8]:[Column10]])</f>
        <v>7728.666666666667</v>
      </c>
      <c r="N32" s="95">
        <v>2012</v>
      </c>
      <c r="O32" s="95" t="s">
        <v>249</v>
      </c>
      <c r="P32" s="95">
        <v>10331</v>
      </c>
      <c r="Q32" s="95">
        <v>7814</v>
      </c>
      <c r="R32" s="95">
        <v>5208</v>
      </c>
      <c r="S32" s="103">
        <f>AVERAGE(Table5740[[#This Row],[Column14]:[Column16]])</f>
        <v>7784.333333333333</v>
      </c>
      <c r="T32" s="95">
        <v>2012</v>
      </c>
      <c r="U32" s="95" t="s">
        <v>249</v>
      </c>
      <c r="V32" s="95">
        <v>10746</v>
      </c>
      <c r="W32" s="95">
        <v>8153</v>
      </c>
      <c r="X32" s="95">
        <v>5963</v>
      </c>
      <c r="Y32" s="103">
        <f>AVERAGE(Table5740[[#This Row],[Column20]:[Column22]])</f>
        <v>8287.3333333333339</v>
      </c>
      <c r="Z32" s="95">
        <v>2012</v>
      </c>
      <c r="AA32" s="95" t="s">
        <v>249</v>
      </c>
      <c r="AB32" s="95">
        <v>10185</v>
      </c>
      <c r="AC32" s="95">
        <v>7895</v>
      </c>
      <c r="AD32" s="95">
        <v>5487</v>
      </c>
      <c r="AE32" s="103">
        <f>AVERAGE(Table5740[[#This Row],[Column26]:[Column28]])</f>
        <v>7855.666666666667</v>
      </c>
      <c r="AF32" s="95">
        <v>2012</v>
      </c>
      <c r="AG32" s="95" t="s">
        <v>249</v>
      </c>
      <c r="AH32" s="95">
        <v>9554</v>
      </c>
      <c r="AI32" s="95">
        <v>7250</v>
      </c>
      <c r="AJ32" s="95">
        <v>4963</v>
      </c>
      <c r="AK32" s="103">
        <f>AVERAGE(Table5740[[#This Row],[Column32]:[Column34]])</f>
        <v>7255.666666666667</v>
      </c>
      <c r="AL32" s="95">
        <v>2012</v>
      </c>
      <c r="AM32" s="95" t="s">
        <v>249</v>
      </c>
      <c r="AN32" s="95">
        <v>8823</v>
      </c>
      <c r="AO32" s="95">
        <v>6938</v>
      </c>
      <c r="AP32" s="95">
        <v>4440</v>
      </c>
      <c r="AQ32" s="103">
        <f>AVERAGE(Table5740[[#This Row],[Column38]:[Column40]])</f>
        <v>6733.666666666667</v>
      </c>
      <c r="AR32" s="95">
        <v>2012</v>
      </c>
      <c r="AS32" s="95" t="s">
        <v>249</v>
      </c>
      <c r="AT32" s="95">
        <v>7538</v>
      </c>
      <c r="AU32" s="95">
        <v>5269</v>
      </c>
      <c r="AV32" s="95">
        <v>3450</v>
      </c>
      <c r="AW32" s="103">
        <f>AVERAGE(Table5740[[#This Row],[Column44]:[Column46]])</f>
        <v>5419</v>
      </c>
      <c r="AX32" s="95">
        <v>2012</v>
      </c>
      <c r="AY32" s="95" t="s">
        <v>249</v>
      </c>
      <c r="AZ32" s="95">
        <v>9082</v>
      </c>
      <c r="BA32" s="95">
        <v>6435</v>
      </c>
      <c r="BB32" s="95">
        <v>3879</v>
      </c>
      <c r="BC32" s="103">
        <f>AVERAGE(Table5740[[#This Row],[Column50]:[Column52]])</f>
        <v>6465.333333333333</v>
      </c>
    </row>
    <row r="33" spans="2:56" x14ac:dyDescent="0.25">
      <c r="B33" s="45">
        <v>2013</v>
      </c>
      <c r="C33" s="90" t="s">
        <v>7</v>
      </c>
      <c r="D33" s="102">
        <v>13387</v>
      </c>
      <c r="E33" s="102">
        <v>10555</v>
      </c>
      <c r="F33" s="102">
        <v>7302</v>
      </c>
      <c r="G33" s="103">
        <f>AVERAGE(Table5740[[#This Row],[Column2]:[Column4]])</f>
        <v>10414.666666666666</v>
      </c>
      <c r="H33" s="102">
        <v>2013</v>
      </c>
      <c r="I33" s="90" t="s">
        <v>7</v>
      </c>
      <c r="J33" s="102">
        <v>11453</v>
      </c>
      <c r="K33" s="102">
        <v>9305</v>
      </c>
      <c r="L33" s="102">
        <v>6907</v>
      </c>
      <c r="M33" s="103">
        <f>AVERAGE(Table5740[[#This Row],[Column8]:[Column10]])</f>
        <v>9221.6666666666661</v>
      </c>
      <c r="N33" s="102">
        <v>2013</v>
      </c>
      <c r="O33" s="90" t="s">
        <v>7</v>
      </c>
      <c r="P33" s="102">
        <v>12661</v>
      </c>
      <c r="Q33" s="102">
        <v>9738</v>
      </c>
      <c r="R33" s="102">
        <v>6453</v>
      </c>
      <c r="S33" s="103">
        <f>AVERAGE(Table5740[[#This Row],[Column14]:[Column16]])</f>
        <v>9617.3333333333339</v>
      </c>
      <c r="T33" s="102">
        <v>2013</v>
      </c>
      <c r="U33" s="90" t="s">
        <v>7</v>
      </c>
      <c r="V33" s="102">
        <v>12300</v>
      </c>
      <c r="W33" s="102">
        <v>9708</v>
      </c>
      <c r="X33" s="102">
        <v>6823</v>
      </c>
      <c r="Y33" s="103">
        <f>AVERAGE(Table5740[[#This Row],[Column20]:[Column22]])</f>
        <v>9610.3333333333339</v>
      </c>
      <c r="Z33" s="102">
        <v>2013</v>
      </c>
      <c r="AA33" s="90" t="s">
        <v>7</v>
      </c>
      <c r="AB33" s="102">
        <v>11985</v>
      </c>
      <c r="AC33" s="102">
        <v>8753</v>
      </c>
      <c r="AD33" s="102">
        <v>6267</v>
      </c>
      <c r="AE33" s="103">
        <f>AVERAGE(Table5740[[#This Row],[Column26]:[Column28]])</f>
        <v>9001.6666666666661</v>
      </c>
      <c r="AF33" s="102">
        <v>2013</v>
      </c>
      <c r="AG33" s="90" t="s">
        <v>7</v>
      </c>
      <c r="AH33" s="102">
        <v>11469</v>
      </c>
      <c r="AI33" s="102">
        <v>8478</v>
      </c>
      <c r="AJ33" s="102">
        <v>5614</v>
      </c>
      <c r="AK33" s="103">
        <f>AVERAGE(Table5740[[#This Row],[Column32]:[Column34]])</f>
        <v>8520.3333333333339</v>
      </c>
      <c r="AL33" s="102">
        <v>2013</v>
      </c>
      <c r="AM33" s="90" t="s">
        <v>7</v>
      </c>
      <c r="AN33" s="102">
        <v>10875</v>
      </c>
      <c r="AO33" s="102">
        <v>8156</v>
      </c>
      <c r="AP33" s="102">
        <v>5569</v>
      </c>
      <c r="AQ33" s="103">
        <f>AVERAGE(Table5740[[#This Row],[Column38]:[Column40]])</f>
        <v>8200</v>
      </c>
      <c r="AR33" s="102">
        <v>2013</v>
      </c>
      <c r="AS33" s="90" t="s">
        <v>7</v>
      </c>
      <c r="AT33" s="102">
        <v>8480</v>
      </c>
      <c r="AU33" s="102">
        <v>5785</v>
      </c>
      <c r="AV33" s="102">
        <v>3520</v>
      </c>
      <c r="AW33" s="103">
        <f>AVERAGE(Table5740[[#This Row],[Column44]:[Column46]])</f>
        <v>5928.333333333333</v>
      </c>
      <c r="AX33" s="102">
        <v>2013</v>
      </c>
      <c r="AY33" s="90" t="s">
        <v>7</v>
      </c>
      <c r="AZ33" s="102">
        <v>11029</v>
      </c>
      <c r="BA33" s="102">
        <v>7763</v>
      </c>
      <c r="BB33" s="102">
        <v>4321</v>
      </c>
      <c r="BC33" s="103">
        <f>AVERAGE(Table5740[[#This Row],[Column50]:[Column52]])</f>
        <v>7704.333333333333</v>
      </c>
    </row>
    <row r="34" spans="2:56" x14ac:dyDescent="0.25">
      <c r="B34" s="97">
        <v>2013</v>
      </c>
      <c r="C34" s="95" t="s">
        <v>249</v>
      </c>
      <c r="D34" s="95">
        <v>13337</v>
      </c>
      <c r="E34" s="95">
        <v>10303</v>
      </c>
      <c r="F34" s="95">
        <v>6870</v>
      </c>
      <c r="G34" s="103">
        <f>AVERAGE(Table5740[[#This Row],[Column2]:[Column4]])</f>
        <v>10170</v>
      </c>
      <c r="H34" s="95">
        <v>2013</v>
      </c>
      <c r="I34" s="95" t="s">
        <v>249</v>
      </c>
      <c r="J34" s="95">
        <v>11553</v>
      </c>
      <c r="K34" s="95">
        <v>9355</v>
      </c>
      <c r="L34" s="95">
        <v>6957</v>
      </c>
      <c r="M34" s="103">
        <f>AVERAGE(Table5740[[#This Row],[Column8]:[Column10]])</f>
        <v>9288.3333333333339</v>
      </c>
      <c r="N34" s="95">
        <v>2013</v>
      </c>
      <c r="O34" s="95" t="s">
        <v>249</v>
      </c>
      <c r="P34" s="95">
        <v>12742</v>
      </c>
      <c r="Q34" s="95">
        <v>9794</v>
      </c>
      <c r="R34" s="95">
        <v>6461</v>
      </c>
      <c r="S34" s="103">
        <f>AVERAGE(Table5740[[#This Row],[Column14]:[Column16]])</f>
        <v>9665.6666666666661</v>
      </c>
      <c r="T34" s="95">
        <v>2013</v>
      </c>
      <c r="U34" s="95" t="s">
        <v>249</v>
      </c>
      <c r="V34" s="95">
        <v>12027</v>
      </c>
      <c r="W34" s="95">
        <v>9551</v>
      </c>
      <c r="X34" s="95">
        <v>6740</v>
      </c>
      <c r="Y34" s="103">
        <f>AVERAGE(Table5740[[#This Row],[Column20]:[Column22]])</f>
        <v>9439.3333333333339</v>
      </c>
      <c r="Z34" s="95">
        <v>2013</v>
      </c>
      <c r="AA34" s="95" t="s">
        <v>249</v>
      </c>
      <c r="AB34" s="95">
        <v>11716</v>
      </c>
      <c r="AC34" s="95">
        <v>8891</v>
      </c>
      <c r="AD34" s="95">
        <v>6181</v>
      </c>
      <c r="AE34" s="103">
        <f>AVERAGE(Table5740[[#This Row],[Column26]:[Column28]])</f>
        <v>8929.3333333333339</v>
      </c>
      <c r="AF34" s="95">
        <v>2013</v>
      </c>
      <c r="AG34" s="95" t="s">
        <v>249</v>
      </c>
      <c r="AH34" s="95">
        <v>11121</v>
      </c>
      <c r="AI34" s="95">
        <v>8326</v>
      </c>
      <c r="AJ34" s="95">
        <v>5480</v>
      </c>
      <c r="AK34" s="103">
        <f>AVERAGE(Table5740[[#This Row],[Column32]:[Column34]])</f>
        <v>8309</v>
      </c>
      <c r="AL34" s="95">
        <v>2013</v>
      </c>
      <c r="AM34" s="95" t="s">
        <v>249</v>
      </c>
      <c r="AN34" s="95">
        <v>10938</v>
      </c>
      <c r="AO34" s="95">
        <v>8156</v>
      </c>
      <c r="AP34" s="95">
        <v>5631</v>
      </c>
      <c r="AQ34" s="103">
        <f>AVERAGE(Table5740[[#This Row],[Column38]:[Column40]])</f>
        <v>8241.6666666666661</v>
      </c>
      <c r="AR34" s="95">
        <v>2013</v>
      </c>
      <c r="AS34" s="95" t="s">
        <v>249</v>
      </c>
      <c r="AT34" s="95">
        <v>8417</v>
      </c>
      <c r="AU34" s="95">
        <v>6071</v>
      </c>
      <c r="AV34" s="95">
        <v>3623</v>
      </c>
      <c r="AW34" s="103">
        <f>AVERAGE(Table5740[[#This Row],[Column44]:[Column46]])</f>
        <v>6037</v>
      </c>
      <c r="AX34" s="95">
        <v>2013</v>
      </c>
      <c r="AY34" s="95" t="s">
        <v>249</v>
      </c>
      <c r="AZ34" s="95">
        <v>11086</v>
      </c>
      <c r="BA34" s="95">
        <v>7800</v>
      </c>
      <c r="BB34" s="95">
        <v>4314</v>
      </c>
      <c r="BC34" s="103">
        <f>AVERAGE(Table5740[[#This Row],[Column50]:[Column52]])</f>
        <v>7733.333333333333</v>
      </c>
    </row>
    <row r="35" spans="2:56" x14ac:dyDescent="0.25">
      <c r="B35" s="97">
        <v>2014</v>
      </c>
      <c r="C35" s="90" t="s">
        <v>7</v>
      </c>
      <c r="D35" s="95">
        <v>12930</v>
      </c>
      <c r="E35" s="95">
        <v>9843</v>
      </c>
      <c r="F35" s="95">
        <v>6706</v>
      </c>
      <c r="G35" s="103">
        <f>AVERAGE(Table5740[[#This Row],[Column2]:[Column4]])</f>
        <v>9826.3333333333339</v>
      </c>
      <c r="H35" s="95">
        <v>2014</v>
      </c>
      <c r="I35" s="119" t="s">
        <v>7</v>
      </c>
      <c r="J35" s="95">
        <v>11208</v>
      </c>
      <c r="K35" s="95">
        <v>8850</v>
      </c>
      <c r="L35" s="95">
        <v>6175</v>
      </c>
      <c r="M35" s="103">
        <f>AVERAGE(Table5740[[#This Row],[Column8]:[Column10]])</f>
        <v>8744.3333333333339</v>
      </c>
      <c r="N35" s="95">
        <v>2014</v>
      </c>
      <c r="O35" s="119" t="s">
        <v>7</v>
      </c>
      <c r="P35" s="95">
        <v>12203</v>
      </c>
      <c r="Q35" s="95">
        <v>8894</v>
      </c>
      <c r="R35" s="95">
        <v>5661</v>
      </c>
      <c r="S35" s="103">
        <f>AVERAGE(Table5740[[#This Row],[Column14]:[Column16]])</f>
        <v>8919.3333333333339</v>
      </c>
      <c r="T35" s="95">
        <v>2014</v>
      </c>
      <c r="U35" s="119" t="s">
        <v>7</v>
      </c>
      <c r="V35" s="95">
        <v>11510</v>
      </c>
      <c r="W35" s="95">
        <v>9126</v>
      </c>
      <c r="X35" s="95">
        <v>6392</v>
      </c>
      <c r="Y35" s="103">
        <f>AVERAGE(Table5740[[#This Row],[Column20]:[Column22]])</f>
        <v>9009.3333333333339</v>
      </c>
      <c r="Z35" s="95">
        <v>2014</v>
      </c>
      <c r="AA35" s="119" t="s">
        <v>7</v>
      </c>
      <c r="AB35" s="95">
        <v>11305</v>
      </c>
      <c r="AC35" s="95">
        <v>8432</v>
      </c>
      <c r="AD35" s="95">
        <v>5569</v>
      </c>
      <c r="AE35" s="103">
        <f>AVERAGE(Table5740[[#This Row],[Column26]:[Column28]])</f>
        <v>8435.3333333333339</v>
      </c>
      <c r="AF35" s="95">
        <v>2014</v>
      </c>
      <c r="AG35" s="119" t="s">
        <v>7</v>
      </c>
      <c r="AH35" s="95">
        <v>11283</v>
      </c>
      <c r="AI35" s="95">
        <v>8337</v>
      </c>
      <c r="AJ35" s="95">
        <v>5387</v>
      </c>
      <c r="AK35" s="103">
        <f>AVERAGE(Table5740[[#This Row],[Column32]:[Column34]])</f>
        <v>8335.6666666666661</v>
      </c>
      <c r="AL35" s="95">
        <v>2014</v>
      </c>
      <c r="AM35" s="119" t="s">
        <v>7</v>
      </c>
      <c r="AN35" s="95">
        <v>10744</v>
      </c>
      <c r="AO35" s="95">
        <v>7981</v>
      </c>
      <c r="AP35" s="95">
        <v>5367</v>
      </c>
      <c r="AQ35" s="103">
        <f>AVERAGE(Table5740[[#This Row],[Column38]:[Column40]])</f>
        <v>8030.666666666667</v>
      </c>
      <c r="AR35" s="95">
        <v>2014</v>
      </c>
      <c r="AS35" s="119" t="s">
        <v>7</v>
      </c>
      <c r="AT35" s="95">
        <v>8056</v>
      </c>
      <c r="AU35" s="95">
        <v>6228</v>
      </c>
      <c r="AV35" s="95">
        <v>3618</v>
      </c>
      <c r="AW35" s="103">
        <f>AVERAGE(Table5740[[#This Row],[Column44]:[Column46]])</f>
        <v>5967.333333333333</v>
      </c>
      <c r="AX35" s="95">
        <v>2014</v>
      </c>
      <c r="AY35" s="119" t="s">
        <v>7</v>
      </c>
      <c r="AZ35" s="95">
        <v>10698</v>
      </c>
      <c r="BA35" s="95">
        <v>7216</v>
      </c>
      <c r="BB35" s="95">
        <v>4016</v>
      </c>
      <c r="BC35" s="103">
        <f>AVERAGE(Table5740[[#This Row],[Column50]:[Column52]])</f>
        <v>7310</v>
      </c>
    </row>
    <row r="36" spans="2:56" x14ac:dyDescent="0.25">
      <c r="B36" s="97">
        <v>2014</v>
      </c>
      <c r="C36" s="95" t="s">
        <v>249</v>
      </c>
      <c r="D36" s="95">
        <v>12974</v>
      </c>
      <c r="E36" s="95">
        <v>9914</v>
      </c>
      <c r="F36" s="95">
        <v>6860</v>
      </c>
      <c r="G36" s="103">
        <f>AVERAGE(Table5740[[#This Row],[Column2]:[Column4]])</f>
        <v>9916</v>
      </c>
      <c r="H36" s="95">
        <v>2014</v>
      </c>
      <c r="I36" s="95" t="s">
        <v>249</v>
      </c>
      <c r="J36" s="95">
        <v>11121</v>
      </c>
      <c r="K36" s="95">
        <v>8783</v>
      </c>
      <c r="L36" s="95">
        <v>6066</v>
      </c>
      <c r="M36" s="103">
        <f>AVERAGE(Table5740[[#This Row],[Column8]:[Column10]])</f>
        <v>8656.6666666666661</v>
      </c>
      <c r="N36" s="95">
        <v>2014</v>
      </c>
      <c r="O36" s="95" t="s">
        <v>249</v>
      </c>
      <c r="P36" s="95">
        <v>12181</v>
      </c>
      <c r="Q36" s="95">
        <v>8850</v>
      </c>
      <c r="R36" s="95">
        <v>5795</v>
      </c>
      <c r="S36" s="103">
        <f>AVERAGE(Table5740[[#This Row],[Column14]:[Column16]])</f>
        <v>8942</v>
      </c>
      <c r="T36" s="95">
        <v>2014</v>
      </c>
      <c r="U36" s="95" t="s">
        <v>249</v>
      </c>
      <c r="V36" s="95">
        <v>11460</v>
      </c>
      <c r="W36" s="95">
        <v>9049</v>
      </c>
      <c r="X36" s="95">
        <v>6342</v>
      </c>
      <c r="Y36" s="103">
        <f>AVERAGE(Table5740[[#This Row],[Column20]:[Column22]])</f>
        <v>8950.3333333333339</v>
      </c>
      <c r="Z36" s="95">
        <v>2014</v>
      </c>
      <c r="AA36" s="95" t="s">
        <v>249</v>
      </c>
      <c r="AB36" s="95">
        <v>11363</v>
      </c>
      <c r="AC36" s="95">
        <v>8450</v>
      </c>
      <c r="AD36" s="95">
        <v>5520</v>
      </c>
      <c r="AE36" s="103">
        <f>AVERAGE(Table5740[[#This Row],[Column26]:[Column28]])</f>
        <v>8444.3333333333339</v>
      </c>
      <c r="AF36" s="95">
        <v>2014</v>
      </c>
      <c r="AG36" s="95" t="s">
        <v>249</v>
      </c>
      <c r="AH36" s="95">
        <v>11360</v>
      </c>
      <c r="AI36" s="95">
        <v>8270</v>
      </c>
      <c r="AJ36" s="95">
        <v>5447</v>
      </c>
      <c r="AK36" s="103">
        <f>AVERAGE(Table5740[[#This Row],[Column32]:[Column34]])</f>
        <v>8359</v>
      </c>
      <c r="AL36" s="95">
        <v>2014</v>
      </c>
      <c r="AM36" s="95" t="s">
        <v>249</v>
      </c>
      <c r="AN36" s="95">
        <v>10581</v>
      </c>
      <c r="AO36" s="95">
        <v>8044</v>
      </c>
      <c r="AP36" s="95">
        <v>5330</v>
      </c>
      <c r="AQ36" s="103">
        <f>AVERAGE(Table5740[[#This Row],[Column38]:[Column40]])</f>
        <v>7985</v>
      </c>
      <c r="AR36" s="95">
        <v>2014</v>
      </c>
      <c r="AS36" s="95" t="s">
        <v>249</v>
      </c>
      <c r="AT36" s="95">
        <v>8050</v>
      </c>
      <c r="AU36" s="95">
        <v>6108</v>
      </c>
      <c r="AV36" s="95">
        <v>3509</v>
      </c>
      <c r="AW36" s="103">
        <f>AVERAGE(Table5740[[#This Row],[Column44]:[Column46]])</f>
        <v>5889</v>
      </c>
      <c r="AX36" s="95">
        <v>2014</v>
      </c>
      <c r="AY36" s="95" t="s">
        <v>249</v>
      </c>
      <c r="AZ36" s="95">
        <v>10736</v>
      </c>
      <c r="BA36" s="95">
        <v>7299</v>
      </c>
      <c r="BB36" s="95">
        <v>4034</v>
      </c>
      <c r="BC36" s="103">
        <f>AVERAGE(Table5740[[#This Row],[Column50]:[Column52]])</f>
        <v>7356.333333333333</v>
      </c>
    </row>
    <row r="37" spans="2:56" x14ac:dyDescent="0.25">
      <c r="B37" s="97">
        <v>2015</v>
      </c>
      <c r="C37" s="90" t="s">
        <v>7</v>
      </c>
      <c r="D37" s="95">
        <v>11619</v>
      </c>
      <c r="E37" s="95">
        <v>8704</v>
      </c>
      <c r="F37" s="95">
        <v>5913</v>
      </c>
      <c r="G37" s="103">
        <f>AVERAGE(Table5740[[#This Row],[Column2]:[Column4]])</f>
        <v>8745.3333333333339</v>
      </c>
      <c r="H37" s="95">
        <v>2015</v>
      </c>
      <c r="I37" s="119" t="s">
        <v>7</v>
      </c>
      <c r="J37" s="95">
        <v>9807</v>
      </c>
      <c r="K37" s="95">
        <v>7657</v>
      </c>
      <c r="L37" s="95">
        <v>5189</v>
      </c>
      <c r="M37" s="103">
        <f>AVERAGE(Table5740[[#This Row],[Column8]:[Column10]])</f>
        <v>7551</v>
      </c>
      <c r="N37" s="95">
        <v>2015</v>
      </c>
      <c r="O37" s="119" t="s">
        <v>7</v>
      </c>
      <c r="P37" s="95">
        <v>9863</v>
      </c>
      <c r="Q37" s="95">
        <v>7352</v>
      </c>
      <c r="R37" s="95">
        <v>4968</v>
      </c>
      <c r="S37" s="103">
        <f>AVERAGE(Table5740[[#This Row],[Column14]:[Column16]])</f>
        <v>7394.333333333333</v>
      </c>
      <c r="T37" s="95">
        <v>2015</v>
      </c>
      <c r="U37" s="119" t="s">
        <v>7</v>
      </c>
      <c r="V37" s="95">
        <v>9991</v>
      </c>
      <c r="W37" s="95">
        <v>7990</v>
      </c>
      <c r="X37" s="95">
        <v>5305</v>
      </c>
      <c r="Y37" s="103">
        <f>AVERAGE(Table5740[[#This Row],[Column20]:[Column22]])</f>
        <v>7762</v>
      </c>
      <c r="Z37" s="95">
        <v>2015</v>
      </c>
      <c r="AA37" s="119" t="s">
        <v>7</v>
      </c>
      <c r="AB37" s="95">
        <v>10207</v>
      </c>
      <c r="AC37" s="95">
        <v>7634</v>
      </c>
      <c r="AD37" s="95">
        <v>5085</v>
      </c>
      <c r="AE37" s="103">
        <f>AVERAGE(Table5740[[#This Row],[Column26]:[Column28]])</f>
        <v>7642</v>
      </c>
      <c r="AF37" s="95">
        <v>2015</v>
      </c>
      <c r="AG37" s="119" t="s">
        <v>7</v>
      </c>
      <c r="AH37" s="95">
        <v>10425</v>
      </c>
      <c r="AI37" s="95">
        <v>7413</v>
      </c>
      <c r="AJ37" s="95">
        <v>4831</v>
      </c>
      <c r="AK37" s="103">
        <f>AVERAGE(Table5740[[#This Row],[Column32]:[Column34]])</f>
        <v>7556.333333333333</v>
      </c>
      <c r="AL37" s="95">
        <v>2015</v>
      </c>
      <c r="AM37" s="119" t="s">
        <v>7</v>
      </c>
      <c r="AN37" s="95">
        <v>9207</v>
      </c>
      <c r="AO37" s="95">
        <v>7125</v>
      </c>
      <c r="AP37" s="95">
        <v>4884</v>
      </c>
      <c r="AQ37" s="103">
        <f>AVERAGE(Table5740[[#This Row],[Column38]:[Column40]])</f>
        <v>7072</v>
      </c>
      <c r="AR37" s="95">
        <v>2015</v>
      </c>
      <c r="AS37" s="119" t="s">
        <v>7</v>
      </c>
      <c r="AT37" s="95">
        <v>7775</v>
      </c>
      <c r="AU37" s="95">
        <v>5631</v>
      </c>
      <c r="AV37" s="95">
        <v>2977</v>
      </c>
      <c r="AW37" s="103">
        <f>AVERAGE(Table5740[[#This Row],[Column44]:[Column46]])</f>
        <v>5461</v>
      </c>
      <c r="AX37" s="95">
        <v>2015</v>
      </c>
      <c r="AY37" s="119" t="s">
        <v>7</v>
      </c>
      <c r="AZ37" s="95">
        <v>10427</v>
      </c>
      <c r="BA37" s="95">
        <v>6867</v>
      </c>
      <c r="BB37" s="95">
        <v>4192</v>
      </c>
      <c r="BC37" s="103">
        <f>AVERAGE(Table5740[[#This Row],[Column50]:[Column52]])</f>
        <v>7162</v>
      </c>
    </row>
    <row r="38" spans="2:56" x14ac:dyDescent="0.25">
      <c r="B38" s="43">
        <v>2015</v>
      </c>
      <c r="C38" s="95" t="s">
        <v>249</v>
      </c>
      <c r="D38" s="93">
        <v>11607</v>
      </c>
      <c r="E38" s="93">
        <v>8726</v>
      </c>
      <c r="F38" s="93">
        <v>5913</v>
      </c>
      <c r="G38" s="103">
        <v>8748.6666666666661</v>
      </c>
      <c r="H38" s="43">
        <v>2015</v>
      </c>
      <c r="I38" s="93" t="s">
        <v>249</v>
      </c>
      <c r="J38" s="93">
        <v>9800</v>
      </c>
      <c r="K38" s="93">
        <v>7683</v>
      </c>
      <c r="L38" s="93">
        <v>5244</v>
      </c>
      <c r="M38" s="103">
        <v>7575.666666666667</v>
      </c>
      <c r="N38" s="43">
        <v>2015</v>
      </c>
      <c r="O38" s="93" t="s">
        <v>249</v>
      </c>
      <c r="P38" s="93">
        <v>9855</v>
      </c>
      <c r="Q38" s="93">
        <v>7302</v>
      </c>
      <c r="R38" s="93">
        <v>4933</v>
      </c>
      <c r="S38" s="103">
        <v>7363.333333333333</v>
      </c>
      <c r="T38" s="43">
        <v>2015</v>
      </c>
      <c r="U38" s="93" t="s">
        <v>249</v>
      </c>
      <c r="V38" s="93">
        <v>9901</v>
      </c>
      <c r="W38" s="93">
        <v>7921</v>
      </c>
      <c r="X38" s="93">
        <v>5275</v>
      </c>
      <c r="Y38" s="103">
        <v>7699</v>
      </c>
      <c r="Z38" s="43">
        <v>2015</v>
      </c>
      <c r="AA38" s="93" t="s">
        <v>249</v>
      </c>
      <c r="AB38" s="93">
        <v>10218</v>
      </c>
      <c r="AC38" s="93">
        <v>7637</v>
      </c>
      <c r="AD38" s="93">
        <v>5067</v>
      </c>
      <c r="AE38" s="103">
        <v>7640.666666666667</v>
      </c>
      <c r="AF38" s="43">
        <v>2015</v>
      </c>
      <c r="AG38" s="93" t="s">
        <v>249</v>
      </c>
      <c r="AH38" s="93">
        <v>10446</v>
      </c>
      <c r="AI38" s="93">
        <v>7482</v>
      </c>
      <c r="AJ38" s="93">
        <v>4835</v>
      </c>
      <c r="AK38" s="103">
        <v>7587.666666666667</v>
      </c>
      <c r="AL38" s="43">
        <v>2015</v>
      </c>
      <c r="AM38" s="93" t="s">
        <v>249</v>
      </c>
      <c r="AN38" s="93">
        <v>9119</v>
      </c>
      <c r="AO38" s="93">
        <v>7208</v>
      </c>
      <c r="AP38" s="93">
        <v>4792</v>
      </c>
      <c r="AQ38" s="103">
        <v>7039.666666666667</v>
      </c>
      <c r="AR38" s="43">
        <v>2015</v>
      </c>
      <c r="AS38" s="93" t="s">
        <v>249</v>
      </c>
      <c r="AT38" s="93">
        <v>7760</v>
      </c>
      <c r="AU38" s="93">
        <v>5673</v>
      </c>
      <c r="AV38" s="93">
        <v>3029</v>
      </c>
      <c r="AW38" s="103">
        <v>5487.333333333333</v>
      </c>
      <c r="AX38" s="43">
        <v>2015</v>
      </c>
      <c r="AY38" s="93" t="s">
        <v>249</v>
      </c>
      <c r="AZ38" s="93">
        <v>10427</v>
      </c>
      <c r="BA38" s="93">
        <v>6772</v>
      </c>
      <c r="BB38" s="93">
        <v>4192</v>
      </c>
      <c r="BC38" s="103">
        <v>7130.333333333333</v>
      </c>
    </row>
    <row r="39" spans="2:56" x14ac:dyDescent="0.25">
      <c r="B39" s="97">
        <v>2016</v>
      </c>
      <c r="C39" s="90" t="s">
        <v>7</v>
      </c>
      <c r="D39" s="95">
        <v>10939</v>
      </c>
      <c r="E39" s="95">
        <v>8078</v>
      </c>
      <c r="F39" s="95">
        <v>4918</v>
      </c>
      <c r="G39" s="103">
        <v>7978</v>
      </c>
      <c r="H39" s="95">
        <v>2016</v>
      </c>
      <c r="I39" s="119" t="s">
        <v>7</v>
      </c>
      <c r="J39" s="95">
        <v>9074</v>
      </c>
      <c r="K39" s="95">
        <v>6905</v>
      </c>
      <c r="L39" s="95">
        <v>4714</v>
      </c>
      <c r="M39" s="103">
        <v>6898</v>
      </c>
      <c r="N39" s="95">
        <v>2016</v>
      </c>
      <c r="O39" s="119" t="s">
        <v>7</v>
      </c>
      <c r="P39" s="95">
        <v>9089</v>
      </c>
      <c r="Q39" s="95">
        <v>6691</v>
      </c>
      <c r="R39" s="95">
        <v>4453</v>
      </c>
      <c r="S39" s="103">
        <v>6744</v>
      </c>
      <c r="T39" s="95">
        <v>2016</v>
      </c>
      <c r="U39" s="119" t="s">
        <v>7</v>
      </c>
      <c r="V39" s="95">
        <v>9368</v>
      </c>
      <c r="W39" s="95">
        <v>7355</v>
      </c>
      <c r="X39" s="95">
        <v>5025</v>
      </c>
      <c r="Y39" s="103">
        <v>7249</v>
      </c>
      <c r="Z39" s="95">
        <v>2016</v>
      </c>
      <c r="AA39" s="119" t="s">
        <v>7</v>
      </c>
      <c r="AB39" s="95">
        <v>9507</v>
      </c>
      <c r="AC39" s="95">
        <v>6837</v>
      </c>
      <c r="AD39" s="95">
        <v>4317</v>
      </c>
      <c r="AE39" s="103">
        <v>6887</v>
      </c>
      <c r="AF39" s="95">
        <v>2016</v>
      </c>
      <c r="AG39" s="119" t="s">
        <v>7</v>
      </c>
      <c r="AH39" s="95">
        <v>9992</v>
      </c>
      <c r="AI39" s="95">
        <v>7157</v>
      </c>
      <c r="AJ39" s="95">
        <v>4468</v>
      </c>
      <c r="AK39" s="103">
        <v>7206</v>
      </c>
      <c r="AL39" s="95">
        <v>2016</v>
      </c>
      <c r="AM39" s="119" t="s">
        <v>7</v>
      </c>
      <c r="AN39" s="95">
        <v>8125</v>
      </c>
      <c r="AO39" s="95">
        <v>6238</v>
      </c>
      <c r="AP39" s="95">
        <v>4638</v>
      </c>
      <c r="AQ39" s="103">
        <v>6334</v>
      </c>
      <c r="AR39" s="95">
        <v>2016</v>
      </c>
      <c r="AS39" s="119" t="s">
        <v>7</v>
      </c>
      <c r="AT39" s="95">
        <v>6905</v>
      </c>
      <c r="AU39" s="95">
        <v>4686</v>
      </c>
      <c r="AV39" s="95">
        <v>3020</v>
      </c>
      <c r="AW39" s="103">
        <v>4870</v>
      </c>
      <c r="AX39" s="95">
        <v>2016</v>
      </c>
      <c r="AY39" s="119" t="s">
        <v>7</v>
      </c>
      <c r="AZ39" s="95">
        <v>9318</v>
      </c>
      <c r="BA39" s="95">
        <v>6242</v>
      </c>
      <c r="BB39" s="95">
        <v>3697</v>
      </c>
      <c r="BC39" s="103">
        <v>6419</v>
      </c>
    </row>
    <row r="40" spans="2:56" x14ac:dyDescent="0.25">
      <c r="B40" s="45">
        <v>2016</v>
      </c>
      <c r="C40" s="102" t="s">
        <v>249</v>
      </c>
      <c r="D40" s="102">
        <v>10673</v>
      </c>
      <c r="E40" s="102">
        <v>7793</v>
      </c>
      <c r="F40" s="102">
        <v>4775</v>
      </c>
      <c r="G40" s="103">
        <v>7747</v>
      </c>
      <c r="H40" s="102">
        <v>2016</v>
      </c>
      <c r="I40" s="102" t="s">
        <v>249</v>
      </c>
      <c r="J40" s="102">
        <v>8676</v>
      </c>
      <c r="K40" s="102">
        <v>6566</v>
      </c>
      <c r="L40" s="102">
        <v>4469</v>
      </c>
      <c r="M40" s="103">
        <v>6570.333333333333</v>
      </c>
      <c r="N40" s="102">
        <v>2016</v>
      </c>
      <c r="O40" s="102" t="s">
        <v>249</v>
      </c>
      <c r="P40" s="102">
        <v>8856</v>
      </c>
      <c r="Q40" s="102">
        <v>6613</v>
      </c>
      <c r="R40" s="102">
        <v>4246</v>
      </c>
      <c r="S40" s="103">
        <v>6571.666666666667</v>
      </c>
      <c r="T40" s="102">
        <v>2016</v>
      </c>
      <c r="U40" s="102" t="s">
        <v>249</v>
      </c>
      <c r="V40" s="102">
        <v>8866</v>
      </c>
      <c r="W40" s="102">
        <v>6952</v>
      </c>
      <c r="X40" s="102">
        <v>4787</v>
      </c>
      <c r="Y40" s="103">
        <v>6868.333333333333</v>
      </c>
      <c r="Z40" s="102">
        <v>2016</v>
      </c>
      <c r="AA40" s="102" t="s">
        <v>249</v>
      </c>
      <c r="AB40" s="102">
        <v>9219</v>
      </c>
      <c r="AC40" s="102">
        <v>6716</v>
      </c>
      <c r="AD40" s="102">
        <v>4265</v>
      </c>
      <c r="AE40" s="103">
        <v>6733.333333333333</v>
      </c>
      <c r="AF40" s="102">
        <v>2016</v>
      </c>
      <c r="AG40" s="102" t="s">
        <v>249</v>
      </c>
      <c r="AH40" s="102">
        <v>9524</v>
      </c>
      <c r="AI40" s="102">
        <v>6922</v>
      </c>
      <c r="AJ40" s="102">
        <v>4260</v>
      </c>
      <c r="AK40" s="103">
        <v>6902</v>
      </c>
      <c r="AL40" s="102">
        <v>2016</v>
      </c>
      <c r="AM40" s="102" t="s">
        <v>249</v>
      </c>
      <c r="AN40" s="102">
        <v>7618</v>
      </c>
      <c r="AO40" s="102">
        <v>5956</v>
      </c>
      <c r="AP40" s="102">
        <v>4432</v>
      </c>
      <c r="AQ40" s="103">
        <v>6002</v>
      </c>
      <c r="AR40" s="102">
        <v>2016</v>
      </c>
      <c r="AS40" s="102" t="s">
        <v>249</v>
      </c>
      <c r="AT40" s="102">
        <v>6702</v>
      </c>
      <c r="AU40" s="102">
        <v>4496</v>
      </c>
      <c r="AV40" s="102">
        <v>3035</v>
      </c>
      <c r="AW40" s="103">
        <v>4744.333333333333</v>
      </c>
      <c r="AX40" s="102">
        <v>2016</v>
      </c>
      <c r="AY40" s="102" t="s">
        <v>249</v>
      </c>
      <c r="AZ40" s="102">
        <v>9160</v>
      </c>
      <c r="BA40" s="102">
        <v>5885</v>
      </c>
      <c r="BB40" s="102">
        <v>3652</v>
      </c>
      <c r="BC40" s="103">
        <v>6232.333333333333</v>
      </c>
    </row>
    <row r="41" spans="2:56" x14ac:dyDescent="0.25">
      <c r="B41" s="120">
        <v>2017</v>
      </c>
      <c r="C41" s="121" t="s">
        <v>7</v>
      </c>
      <c r="D41" s="122">
        <v>10893</v>
      </c>
      <c r="E41" s="122">
        <v>8015</v>
      </c>
      <c r="F41" s="122">
        <v>5044</v>
      </c>
      <c r="G41" s="132">
        <v>7984</v>
      </c>
      <c r="H41" s="123">
        <v>2017</v>
      </c>
      <c r="I41" s="124" t="s">
        <v>7</v>
      </c>
      <c r="J41" s="122">
        <v>8717</v>
      </c>
      <c r="K41" s="122">
        <v>6526</v>
      </c>
      <c r="L41" s="122">
        <v>4400</v>
      </c>
      <c r="M41" s="132">
        <v>6547.666666666667</v>
      </c>
      <c r="N41" s="123">
        <v>2017</v>
      </c>
      <c r="O41" s="124" t="s">
        <v>7</v>
      </c>
      <c r="P41" s="122">
        <v>8997</v>
      </c>
      <c r="Q41" s="122">
        <v>6834</v>
      </c>
      <c r="R41" s="122">
        <v>4278</v>
      </c>
      <c r="S41" s="132">
        <v>6703</v>
      </c>
      <c r="T41" s="123">
        <v>2017</v>
      </c>
      <c r="U41" s="124" t="s">
        <v>7</v>
      </c>
      <c r="V41" s="122">
        <v>8640</v>
      </c>
      <c r="W41" s="122">
        <v>6804</v>
      </c>
      <c r="X41" s="122">
        <v>4714</v>
      </c>
      <c r="Y41" s="132">
        <v>6719.333333333333</v>
      </c>
      <c r="Z41" s="123">
        <v>2017</v>
      </c>
      <c r="AA41" s="124" t="s">
        <v>7</v>
      </c>
      <c r="AB41" s="122">
        <v>9645</v>
      </c>
      <c r="AC41" s="122">
        <v>6901</v>
      </c>
      <c r="AD41" s="122">
        <v>4289</v>
      </c>
      <c r="AE41" s="132">
        <v>6945</v>
      </c>
      <c r="AF41" s="123">
        <v>2017</v>
      </c>
      <c r="AG41" s="124" t="s">
        <v>7</v>
      </c>
      <c r="AH41" s="122">
        <v>9568</v>
      </c>
      <c r="AI41" s="122">
        <v>7026</v>
      </c>
      <c r="AJ41" s="122">
        <v>4285</v>
      </c>
      <c r="AK41" s="132">
        <v>6959.666666666667</v>
      </c>
      <c r="AL41" s="123">
        <v>2017</v>
      </c>
      <c r="AM41" s="124" t="s">
        <v>7</v>
      </c>
      <c r="AN41" s="122">
        <v>7446</v>
      </c>
      <c r="AO41" s="122">
        <v>5717</v>
      </c>
      <c r="AP41" s="122">
        <v>4289</v>
      </c>
      <c r="AQ41" s="132">
        <v>5817.333333333333</v>
      </c>
      <c r="AR41" s="123">
        <v>2017</v>
      </c>
      <c r="AS41" s="124" t="s">
        <v>7</v>
      </c>
      <c r="AT41" s="122">
        <v>6887</v>
      </c>
      <c r="AU41" s="122">
        <v>4689</v>
      </c>
      <c r="AV41" s="122">
        <v>3075</v>
      </c>
      <c r="AW41" s="132">
        <v>4883.666666666667</v>
      </c>
      <c r="AX41" s="123">
        <v>2017</v>
      </c>
      <c r="AY41" s="124" t="s">
        <v>7</v>
      </c>
      <c r="AZ41" s="122">
        <v>9305</v>
      </c>
      <c r="BA41" s="122">
        <v>6058</v>
      </c>
      <c r="BB41" s="122">
        <v>3675</v>
      </c>
      <c r="BC41" s="132">
        <v>6346</v>
      </c>
    </row>
    <row r="42" spans="2:56" s="31" customFormat="1" ht="15.75" x14ac:dyDescent="0.25">
      <c r="B42" s="152">
        <v>2017</v>
      </c>
      <c r="C42" s="130" t="s">
        <v>249</v>
      </c>
      <c r="D42" s="130">
        <v>10962</v>
      </c>
      <c r="E42" s="130">
        <v>8231</v>
      </c>
      <c r="F42" s="130">
        <v>5247</v>
      </c>
      <c r="G42" s="146">
        <v>8146.666666666667</v>
      </c>
      <c r="H42" s="130">
        <v>2017</v>
      </c>
      <c r="I42" s="130" t="s">
        <v>249</v>
      </c>
      <c r="J42" s="130">
        <v>8811</v>
      </c>
      <c r="K42" s="130">
        <v>6613</v>
      </c>
      <c r="L42" s="130">
        <v>4453</v>
      </c>
      <c r="M42" s="146">
        <v>6625.666666666667</v>
      </c>
      <c r="N42" s="130">
        <v>2017</v>
      </c>
      <c r="O42" s="130" t="s">
        <v>249</v>
      </c>
      <c r="P42" s="130">
        <v>9358</v>
      </c>
      <c r="Q42" s="130">
        <v>6955</v>
      </c>
      <c r="R42" s="130">
        <v>4318</v>
      </c>
      <c r="S42" s="146">
        <v>6877</v>
      </c>
      <c r="T42" s="130">
        <v>2017</v>
      </c>
      <c r="U42" s="130" t="s">
        <v>249</v>
      </c>
      <c r="V42" s="130">
        <v>8777</v>
      </c>
      <c r="W42" s="130">
        <v>6955</v>
      </c>
      <c r="X42" s="130">
        <v>4863</v>
      </c>
      <c r="Y42" s="146">
        <v>6865</v>
      </c>
      <c r="Z42" s="130">
        <v>2017</v>
      </c>
      <c r="AA42" s="130" t="s">
        <v>249</v>
      </c>
      <c r="AB42" s="130">
        <v>9855</v>
      </c>
      <c r="AC42" s="130">
        <v>7256</v>
      </c>
      <c r="AD42" s="130">
        <v>4586</v>
      </c>
      <c r="AE42" s="146">
        <v>7232.333333333333</v>
      </c>
      <c r="AF42" s="130">
        <v>2017</v>
      </c>
      <c r="AG42" s="130" t="s">
        <v>249</v>
      </c>
      <c r="AH42" s="130">
        <v>9903</v>
      </c>
      <c r="AI42" s="130">
        <v>7284</v>
      </c>
      <c r="AJ42" s="130">
        <v>4494</v>
      </c>
      <c r="AK42" s="146">
        <v>7227</v>
      </c>
      <c r="AL42" s="130">
        <v>2017</v>
      </c>
      <c r="AM42" s="130" t="s">
        <v>249</v>
      </c>
      <c r="AN42" s="130">
        <v>7667</v>
      </c>
      <c r="AO42" s="130">
        <v>5921</v>
      </c>
      <c r="AP42" s="130">
        <v>4394</v>
      </c>
      <c r="AQ42" s="146">
        <v>5994</v>
      </c>
      <c r="AR42" s="130">
        <v>2017</v>
      </c>
      <c r="AS42" s="130" t="s">
        <v>249</v>
      </c>
      <c r="AT42" s="130">
        <v>6938</v>
      </c>
      <c r="AU42" s="130">
        <v>4590</v>
      </c>
      <c r="AV42" s="130">
        <v>3047</v>
      </c>
      <c r="AW42" s="146">
        <v>4858.333333333333</v>
      </c>
      <c r="AX42" s="130">
        <v>2017</v>
      </c>
      <c r="AY42" s="130" t="s">
        <v>249</v>
      </c>
      <c r="AZ42" s="130">
        <v>9431</v>
      </c>
      <c r="BA42" s="130">
        <v>6089</v>
      </c>
      <c r="BB42" s="130">
        <v>3743</v>
      </c>
      <c r="BC42" s="146">
        <v>6421</v>
      </c>
    </row>
    <row r="43" spans="2:56" s="32" customFormat="1" ht="15.75" x14ac:dyDescent="0.25">
      <c r="B43" s="120">
        <v>2018</v>
      </c>
      <c r="C43" s="121" t="s">
        <v>7</v>
      </c>
      <c r="D43" s="122">
        <v>10969</v>
      </c>
      <c r="E43" s="122">
        <v>8452</v>
      </c>
      <c r="F43" s="122">
        <v>5439</v>
      </c>
      <c r="G43" s="132">
        <v>8286.6666666666661</v>
      </c>
      <c r="H43" s="123">
        <v>2018</v>
      </c>
      <c r="I43" s="124" t="s">
        <v>7</v>
      </c>
      <c r="J43" s="122">
        <v>9035</v>
      </c>
      <c r="K43" s="122">
        <v>6940</v>
      </c>
      <c r="L43" s="122">
        <v>4789</v>
      </c>
      <c r="M43" s="132">
        <v>6921.333333333333</v>
      </c>
      <c r="N43" s="123">
        <v>2018</v>
      </c>
      <c r="O43" s="124" t="s">
        <v>7</v>
      </c>
      <c r="P43" s="122">
        <v>9759</v>
      </c>
      <c r="Q43" s="122">
        <v>7175</v>
      </c>
      <c r="R43" s="122">
        <v>4700</v>
      </c>
      <c r="S43" s="132">
        <v>7211.333333333333</v>
      </c>
      <c r="T43" s="123">
        <v>2018</v>
      </c>
      <c r="U43" s="124" t="s">
        <v>7</v>
      </c>
      <c r="V43" s="122">
        <v>9304</v>
      </c>
      <c r="W43" s="122">
        <v>7205</v>
      </c>
      <c r="X43" s="122">
        <v>4935</v>
      </c>
      <c r="Y43" s="132">
        <v>7148</v>
      </c>
      <c r="Z43" s="123">
        <v>2018</v>
      </c>
      <c r="AA43" s="124" t="s">
        <v>7</v>
      </c>
      <c r="AB43" s="122">
        <v>10107</v>
      </c>
      <c r="AC43" s="122">
        <v>7500</v>
      </c>
      <c r="AD43" s="122">
        <v>4826</v>
      </c>
      <c r="AE43" s="132">
        <v>7477.666666666667</v>
      </c>
      <c r="AF43" s="123">
        <v>2018</v>
      </c>
      <c r="AG43" s="124" t="s">
        <v>7</v>
      </c>
      <c r="AH43" s="122">
        <v>10254</v>
      </c>
      <c r="AI43" s="122">
        <v>7523</v>
      </c>
      <c r="AJ43" s="122">
        <v>4821</v>
      </c>
      <c r="AK43" s="132">
        <v>7532.666666666667</v>
      </c>
      <c r="AL43" s="123">
        <v>2018</v>
      </c>
      <c r="AM43" s="124" t="s">
        <v>7</v>
      </c>
      <c r="AN43" s="122">
        <v>8064</v>
      </c>
      <c r="AO43" s="122">
        <v>6363</v>
      </c>
      <c r="AP43" s="122">
        <v>4671</v>
      </c>
      <c r="AQ43" s="132">
        <v>6366</v>
      </c>
      <c r="AR43" s="123">
        <v>2018</v>
      </c>
      <c r="AS43" s="124" t="s">
        <v>7</v>
      </c>
      <c r="AT43" s="122">
        <v>7274</v>
      </c>
      <c r="AU43" s="122">
        <v>4761</v>
      </c>
      <c r="AV43" s="122">
        <v>2964</v>
      </c>
      <c r="AW43" s="132">
        <v>4999.666666666667</v>
      </c>
      <c r="AX43" s="123">
        <v>2018</v>
      </c>
      <c r="AY43" s="124" t="s">
        <v>7</v>
      </c>
      <c r="AZ43" s="122">
        <v>9620</v>
      </c>
      <c r="BA43" s="122">
        <v>6404</v>
      </c>
      <c r="BB43" s="122">
        <v>3822</v>
      </c>
      <c r="BC43" s="132">
        <v>6615.333333333333</v>
      </c>
    </row>
    <row r="44" spans="2:56" s="33" customFormat="1" ht="15" customHeight="1" x14ac:dyDescent="0.2">
      <c r="B44" s="152">
        <v>2018</v>
      </c>
      <c r="C44" s="130" t="s">
        <v>249</v>
      </c>
      <c r="D44" s="130">
        <v>11029</v>
      </c>
      <c r="E44" s="130">
        <v>8499</v>
      </c>
      <c r="F44" s="130">
        <v>5268</v>
      </c>
      <c r="G44" s="130">
        <v>8265.3333333333339</v>
      </c>
      <c r="H44" s="152">
        <v>2018</v>
      </c>
      <c r="I44" s="130" t="s">
        <v>249</v>
      </c>
      <c r="J44" s="130">
        <v>8999</v>
      </c>
      <c r="K44" s="130">
        <v>6995</v>
      </c>
      <c r="L44" s="130">
        <v>4871</v>
      </c>
      <c r="M44" s="130">
        <v>6955</v>
      </c>
      <c r="N44" s="152">
        <v>2018</v>
      </c>
      <c r="O44" s="130" t="s">
        <v>249</v>
      </c>
      <c r="P44" s="130">
        <v>9804</v>
      </c>
      <c r="Q44" s="130">
        <v>7292</v>
      </c>
      <c r="R44" s="130">
        <v>4829</v>
      </c>
      <c r="S44" s="130">
        <v>7308.333333333333</v>
      </c>
      <c r="T44" s="152">
        <v>2018</v>
      </c>
      <c r="U44" s="130" t="s">
        <v>249</v>
      </c>
      <c r="V44" s="130">
        <v>9014</v>
      </c>
      <c r="W44" s="130">
        <v>6894</v>
      </c>
      <c r="X44" s="130">
        <v>4594</v>
      </c>
      <c r="Y44" s="130">
        <v>6834</v>
      </c>
      <c r="Z44" s="152">
        <v>2018</v>
      </c>
      <c r="AA44" s="130" t="s">
        <v>249</v>
      </c>
      <c r="AB44" s="130">
        <v>9799</v>
      </c>
      <c r="AC44" s="130">
        <v>7283</v>
      </c>
      <c r="AD44" s="130">
        <v>4699</v>
      </c>
      <c r="AE44" s="130">
        <v>7260.333333333333</v>
      </c>
      <c r="AF44" s="152">
        <v>2018</v>
      </c>
      <c r="AG44" s="130" t="s">
        <v>249</v>
      </c>
      <c r="AH44" s="130">
        <v>10087</v>
      </c>
      <c r="AI44" s="130">
        <v>7324</v>
      </c>
      <c r="AJ44" s="130">
        <v>4741</v>
      </c>
      <c r="AK44" s="130">
        <v>7384</v>
      </c>
      <c r="AL44" s="152">
        <v>2018</v>
      </c>
      <c r="AM44" s="130" t="s">
        <v>249</v>
      </c>
      <c r="AN44" s="130">
        <v>7850</v>
      </c>
      <c r="AO44" s="130">
        <v>6105</v>
      </c>
      <c r="AP44" s="130">
        <v>4428</v>
      </c>
      <c r="AQ44" s="130">
        <v>6127.666666666667</v>
      </c>
      <c r="AR44" s="152">
        <v>2018</v>
      </c>
      <c r="AS44" s="130" t="s">
        <v>249</v>
      </c>
      <c r="AT44" s="130">
        <v>7188</v>
      </c>
      <c r="AU44" s="130">
        <v>4666</v>
      </c>
      <c r="AV44" s="130">
        <v>2952</v>
      </c>
      <c r="AW44" s="130">
        <v>4935.333333333333</v>
      </c>
      <c r="AX44" s="152">
        <v>2018</v>
      </c>
      <c r="AY44" s="130" t="s">
        <v>249</v>
      </c>
      <c r="AZ44" s="130">
        <v>9364</v>
      </c>
      <c r="BA44" s="130">
        <v>6341</v>
      </c>
      <c r="BB44" s="130">
        <v>3875</v>
      </c>
      <c r="BC44" s="146">
        <v>6526.666666666667</v>
      </c>
    </row>
    <row r="45" spans="2:56" s="38" customFormat="1" ht="15.75" customHeight="1" x14ac:dyDescent="0.2">
      <c r="B45" s="120">
        <v>2019</v>
      </c>
      <c r="C45" s="121" t="s">
        <v>7</v>
      </c>
      <c r="D45" s="122">
        <v>11009</v>
      </c>
      <c r="E45" s="122">
        <v>8369</v>
      </c>
      <c r="F45" s="122">
        <v>5342</v>
      </c>
      <c r="G45" s="132">
        <v>8240</v>
      </c>
      <c r="H45" s="123">
        <v>2019</v>
      </c>
      <c r="I45" s="124" t="s">
        <v>7</v>
      </c>
      <c r="J45" s="122">
        <v>8931</v>
      </c>
      <c r="K45" s="122">
        <v>6846</v>
      </c>
      <c r="L45" s="122">
        <v>4517</v>
      </c>
      <c r="M45" s="132">
        <v>6764.666666666667</v>
      </c>
      <c r="N45" s="123">
        <v>2019</v>
      </c>
      <c r="O45" s="124" t="s">
        <v>7</v>
      </c>
      <c r="P45" s="122">
        <v>9434</v>
      </c>
      <c r="Q45" s="122">
        <v>7207</v>
      </c>
      <c r="R45" s="122">
        <v>4707</v>
      </c>
      <c r="S45" s="132">
        <v>7116</v>
      </c>
      <c r="T45" s="123">
        <v>2019</v>
      </c>
      <c r="U45" s="124" t="s">
        <v>7</v>
      </c>
      <c r="V45" s="122">
        <v>8991</v>
      </c>
      <c r="W45" s="122">
        <v>6968</v>
      </c>
      <c r="X45" s="122">
        <v>4627</v>
      </c>
      <c r="Y45" s="132">
        <v>6862</v>
      </c>
      <c r="Z45" s="123">
        <v>2019</v>
      </c>
      <c r="AA45" s="124" t="s">
        <v>7</v>
      </c>
      <c r="AB45" s="122">
        <v>9571</v>
      </c>
      <c r="AC45" s="122">
        <v>7083</v>
      </c>
      <c r="AD45" s="122">
        <v>4667</v>
      </c>
      <c r="AE45" s="132">
        <v>7107</v>
      </c>
      <c r="AF45" s="123">
        <v>2019</v>
      </c>
      <c r="AG45" s="124" t="s">
        <v>7</v>
      </c>
      <c r="AH45" s="122">
        <v>10041</v>
      </c>
      <c r="AI45" s="122">
        <v>7321</v>
      </c>
      <c r="AJ45" s="122">
        <v>4619</v>
      </c>
      <c r="AK45" s="132">
        <v>7327</v>
      </c>
      <c r="AL45" s="123">
        <v>2019</v>
      </c>
      <c r="AM45" s="124" t="s">
        <v>7</v>
      </c>
      <c r="AN45" s="122">
        <v>7645</v>
      </c>
      <c r="AO45" s="122">
        <v>6130</v>
      </c>
      <c r="AP45" s="122">
        <v>4445</v>
      </c>
      <c r="AQ45" s="132">
        <v>6073.333333333333</v>
      </c>
      <c r="AR45" s="123">
        <v>2019</v>
      </c>
      <c r="AS45" s="124" t="s">
        <v>7</v>
      </c>
      <c r="AT45" s="122">
        <v>7100</v>
      </c>
      <c r="AU45" s="122">
        <v>4594</v>
      </c>
      <c r="AV45" s="122">
        <v>3000</v>
      </c>
      <c r="AW45" s="132">
        <v>4898</v>
      </c>
      <c r="AX45" s="123">
        <v>2019</v>
      </c>
      <c r="AY45" s="124" t="s">
        <v>7</v>
      </c>
      <c r="AZ45" s="122">
        <v>9693</v>
      </c>
      <c r="BA45" s="122">
        <v>6570</v>
      </c>
      <c r="BB45" s="122">
        <v>4006</v>
      </c>
      <c r="BC45" s="132">
        <v>6756.333333333333</v>
      </c>
    </row>
    <row r="46" spans="2:56" s="38" customFormat="1" ht="15" customHeight="1" x14ac:dyDescent="0.2">
      <c r="B46" s="152">
        <v>2019</v>
      </c>
      <c r="C46" s="130" t="s">
        <v>249</v>
      </c>
      <c r="D46" s="130">
        <v>10713</v>
      </c>
      <c r="E46" s="130">
        <v>8219</v>
      </c>
      <c r="F46" s="130">
        <v>5272</v>
      </c>
      <c r="G46" s="130">
        <v>8068</v>
      </c>
      <c r="H46" s="152">
        <v>2019</v>
      </c>
      <c r="I46" s="130" t="s">
        <v>249</v>
      </c>
      <c r="J46" s="130">
        <v>9091</v>
      </c>
      <c r="K46" s="130">
        <v>7050</v>
      </c>
      <c r="L46" s="130">
        <v>4643</v>
      </c>
      <c r="M46" s="130">
        <v>6928</v>
      </c>
      <c r="N46" s="152">
        <v>2019</v>
      </c>
      <c r="O46" s="130" t="s">
        <v>249</v>
      </c>
      <c r="P46" s="130">
        <v>9570</v>
      </c>
      <c r="Q46" s="130">
        <v>7232</v>
      </c>
      <c r="R46" s="130">
        <v>4600</v>
      </c>
      <c r="S46" s="130">
        <v>7134</v>
      </c>
      <c r="T46" s="152">
        <v>2019</v>
      </c>
      <c r="U46" s="130" t="s">
        <v>249</v>
      </c>
      <c r="V46" s="130">
        <v>9028</v>
      </c>
      <c r="W46" s="130">
        <v>7022</v>
      </c>
      <c r="X46" s="130">
        <v>4750</v>
      </c>
      <c r="Y46" s="130">
        <v>6933.333333333333</v>
      </c>
      <c r="Z46" s="152">
        <v>2019</v>
      </c>
      <c r="AA46" s="130" t="s">
        <v>249</v>
      </c>
      <c r="AB46" s="130">
        <v>9773</v>
      </c>
      <c r="AC46" s="130">
        <v>7057</v>
      </c>
      <c r="AD46" s="130">
        <v>4656</v>
      </c>
      <c r="AE46" s="130">
        <v>7162</v>
      </c>
      <c r="AF46" s="152">
        <v>2019</v>
      </c>
      <c r="AG46" s="130" t="s">
        <v>249</v>
      </c>
      <c r="AH46" s="130">
        <v>10290</v>
      </c>
      <c r="AI46" s="130">
        <v>7529</v>
      </c>
      <c r="AJ46" s="130">
        <v>4708</v>
      </c>
      <c r="AK46" s="130">
        <v>7509</v>
      </c>
      <c r="AL46" s="152">
        <v>2019</v>
      </c>
      <c r="AM46" s="130" t="s">
        <v>249</v>
      </c>
      <c r="AN46" s="130">
        <v>7861</v>
      </c>
      <c r="AO46" s="130">
        <v>6306</v>
      </c>
      <c r="AP46" s="130">
        <v>4342</v>
      </c>
      <c r="AQ46" s="130">
        <v>6169.666666666667</v>
      </c>
      <c r="AR46" s="152">
        <v>2019</v>
      </c>
      <c r="AS46" s="130" t="s">
        <v>249</v>
      </c>
      <c r="AT46" s="130">
        <v>6915</v>
      </c>
      <c r="AU46" s="130">
        <v>4585</v>
      </c>
      <c r="AV46" s="130">
        <v>3098</v>
      </c>
      <c r="AW46" s="130">
        <v>4866</v>
      </c>
      <c r="AX46" s="152">
        <v>2019</v>
      </c>
      <c r="AY46" s="130" t="s">
        <v>249</v>
      </c>
      <c r="AZ46" s="130">
        <v>9907</v>
      </c>
      <c r="BA46" s="130">
        <v>6748</v>
      </c>
      <c r="BB46" s="130">
        <v>3959</v>
      </c>
      <c r="BC46" s="146">
        <v>6871.333333333333</v>
      </c>
      <c r="BD46" s="33"/>
    </row>
    <row r="47" spans="2:56" s="38" customFormat="1" ht="14.25" customHeight="1" x14ac:dyDescent="0.2">
      <c r="B47" s="120">
        <v>2020</v>
      </c>
      <c r="C47" s="121" t="s">
        <v>7</v>
      </c>
      <c r="D47" s="122">
        <v>11519</v>
      </c>
      <c r="E47" s="122">
        <v>8796</v>
      </c>
      <c r="F47" s="122">
        <v>5680</v>
      </c>
      <c r="G47" s="132">
        <v>8665</v>
      </c>
      <c r="H47" s="123">
        <v>2020</v>
      </c>
      <c r="I47" s="124" t="s">
        <v>7</v>
      </c>
      <c r="J47" s="122">
        <v>9182</v>
      </c>
      <c r="K47" s="122">
        <v>7529</v>
      </c>
      <c r="L47" s="122">
        <v>5238</v>
      </c>
      <c r="M47" s="132">
        <v>7316</v>
      </c>
      <c r="N47" s="123">
        <v>2020</v>
      </c>
      <c r="O47" s="124" t="s">
        <v>7</v>
      </c>
      <c r="P47" s="122">
        <v>9793</v>
      </c>
      <c r="Q47" s="122">
        <v>7470</v>
      </c>
      <c r="R47" s="122">
        <v>4800</v>
      </c>
      <c r="S47" s="132">
        <v>7354</v>
      </c>
      <c r="T47" s="123">
        <v>2020</v>
      </c>
      <c r="U47" s="124" t="s">
        <v>7</v>
      </c>
      <c r="V47" s="122">
        <v>9675</v>
      </c>
      <c r="W47" s="122">
        <v>7607</v>
      </c>
      <c r="X47" s="122">
        <v>5064</v>
      </c>
      <c r="Y47" s="132">
        <v>7449</v>
      </c>
      <c r="Z47" s="123">
        <v>2020</v>
      </c>
      <c r="AA47" s="124" t="s">
        <v>7</v>
      </c>
      <c r="AB47" s="122">
        <v>10113</v>
      </c>
      <c r="AC47" s="122">
        <v>7219</v>
      </c>
      <c r="AD47" s="122">
        <v>4437</v>
      </c>
      <c r="AE47" s="132">
        <v>7256</v>
      </c>
      <c r="AF47" s="123">
        <v>2020</v>
      </c>
      <c r="AG47" s="124" t="s">
        <v>7</v>
      </c>
      <c r="AH47" s="122">
        <v>10181</v>
      </c>
      <c r="AI47" s="122">
        <v>7598</v>
      </c>
      <c r="AJ47" s="122">
        <v>4984</v>
      </c>
      <c r="AK47" s="132">
        <v>7588</v>
      </c>
      <c r="AL47" s="123">
        <v>2020</v>
      </c>
      <c r="AM47" s="124" t="s">
        <v>7</v>
      </c>
      <c r="AN47" s="122">
        <v>7826</v>
      </c>
      <c r="AO47" s="122">
        <v>6056</v>
      </c>
      <c r="AP47" s="122">
        <v>4139</v>
      </c>
      <c r="AQ47" s="132">
        <v>6007</v>
      </c>
      <c r="AR47" s="123">
        <v>2020</v>
      </c>
      <c r="AS47" s="124" t="s">
        <v>7</v>
      </c>
      <c r="AT47" s="122">
        <v>6961</v>
      </c>
      <c r="AU47" s="122">
        <v>4788</v>
      </c>
      <c r="AV47" s="122">
        <v>3282</v>
      </c>
      <c r="AW47" s="132">
        <v>5010</v>
      </c>
      <c r="AX47" s="123">
        <v>2020</v>
      </c>
      <c r="AY47" s="124" t="s">
        <v>7</v>
      </c>
      <c r="AZ47" s="122">
        <v>10089</v>
      </c>
      <c r="BA47" s="122">
        <v>6941</v>
      </c>
      <c r="BB47" s="122">
        <v>4614</v>
      </c>
      <c r="BC47" s="132">
        <v>7215</v>
      </c>
    </row>
    <row r="48" spans="2:56" s="38" customFormat="1" ht="16.5" customHeight="1" x14ac:dyDescent="0.2">
      <c r="B48" s="152">
        <v>2020</v>
      </c>
      <c r="C48" s="130" t="s">
        <v>249</v>
      </c>
      <c r="D48" s="130">
        <v>10760</v>
      </c>
      <c r="E48" s="130">
        <v>8618</v>
      </c>
      <c r="F48" s="130">
        <v>5515</v>
      </c>
      <c r="G48" s="130">
        <v>8298</v>
      </c>
      <c r="H48" s="152">
        <v>2020</v>
      </c>
      <c r="I48" s="130" t="s">
        <v>249</v>
      </c>
      <c r="J48" s="130">
        <v>8781</v>
      </c>
      <c r="K48" s="130">
        <v>6937</v>
      </c>
      <c r="L48" s="130">
        <v>4823</v>
      </c>
      <c r="M48" s="130">
        <v>6847</v>
      </c>
      <c r="N48" s="152">
        <v>2020</v>
      </c>
      <c r="O48" s="130" t="s">
        <v>249</v>
      </c>
      <c r="P48" s="130">
        <v>9296</v>
      </c>
      <c r="Q48" s="130">
        <v>7215</v>
      </c>
      <c r="R48" s="130">
        <v>4867</v>
      </c>
      <c r="S48" s="130">
        <v>7126</v>
      </c>
      <c r="T48" s="152">
        <v>2020</v>
      </c>
      <c r="U48" s="130" t="s">
        <v>249</v>
      </c>
      <c r="V48" s="130">
        <v>9996</v>
      </c>
      <c r="W48" s="130">
        <v>7825</v>
      </c>
      <c r="X48" s="130">
        <v>5315</v>
      </c>
      <c r="Y48" s="130">
        <v>7712</v>
      </c>
      <c r="Z48" s="152">
        <v>2020</v>
      </c>
      <c r="AA48" s="130" t="s">
        <v>249</v>
      </c>
      <c r="AB48" s="130">
        <v>9749</v>
      </c>
      <c r="AC48" s="130">
        <v>7313</v>
      </c>
      <c r="AD48" s="130">
        <v>4764</v>
      </c>
      <c r="AE48" s="130">
        <v>7275</v>
      </c>
      <c r="AF48" s="152">
        <v>2020</v>
      </c>
      <c r="AG48" s="130" t="s">
        <v>249</v>
      </c>
      <c r="AH48" s="130">
        <v>10355</v>
      </c>
      <c r="AI48" s="130">
        <v>7617</v>
      </c>
      <c r="AJ48" s="130">
        <v>4819</v>
      </c>
      <c r="AK48" s="130">
        <v>7597</v>
      </c>
      <c r="AL48" s="152">
        <v>2020</v>
      </c>
      <c r="AM48" s="130" t="s">
        <v>249</v>
      </c>
      <c r="AN48" s="130">
        <v>7570</v>
      </c>
      <c r="AO48" s="130">
        <v>5962</v>
      </c>
      <c r="AP48" s="130">
        <v>4341</v>
      </c>
      <c r="AQ48" s="130">
        <v>5958</v>
      </c>
      <c r="AR48" s="152">
        <v>2020</v>
      </c>
      <c r="AS48" s="130" t="s">
        <v>249</v>
      </c>
      <c r="AT48" s="130">
        <v>6552</v>
      </c>
      <c r="AU48" s="130">
        <v>4553</v>
      </c>
      <c r="AV48" s="130">
        <v>3198</v>
      </c>
      <c r="AW48" s="130">
        <v>4768</v>
      </c>
      <c r="AX48" s="152">
        <v>2020</v>
      </c>
      <c r="AY48" s="130" t="s">
        <v>249</v>
      </c>
      <c r="AZ48" s="130">
        <v>10062</v>
      </c>
      <c r="BA48" s="130">
        <v>6733</v>
      </c>
      <c r="BB48" s="130">
        <v>4536</v>
      </c>
      <c r="BC48" s="146">
        <v>7110</v>
      </c>
      <c r="BD48" s="33"/>
    </row>
    <row r="49" spans="2:56" s="38" customFormat="1" ht="14.25" customHeight="1" x14ac:dyDescent="0.2">
      <c r="B49" s="120">
        <v>2021</v>
      </c>
      <c r="C49" s="121" t="s">
        <v>7</v>
      </c>
      <c r="D49" s="122">
        <v>12010</v>
      </c>
      <c r="E49" s="122">
        <v>9662</v>
      </c>
      <c r="F49" s="122">
        <v>6921</v>
      </c>
      <c r="G49" s="132">
        <v>9531</v>
      </c>
      <c r="H49" s="123">
        <v>2021</v>
      </c>
      <c r="I49" s="124" t="s">
        <v>7</v>
      </c>
      <c r="J49" s="122">
        <v>9998</v>
      </c>
      <c r="K49" s="122">
        <v>8106</v>
      </c>
      <c r="L49" s="122">
        <v>5689</v>
      </c>
      <c r="M49" s="132">
        <v>7931</v>
      </c>
      <c r="N49" s="123">
        <v>2021</v>
      </c>
      <c r="O49" s="124" t="s">
        <v>7</v>
      </c>
      <c r="P49" s="122">
        <v>10578</v>
      </c>
      <c r="Q49" s="122">
        <v>8222</v>
      </c>
      <c r="R49" s="122">
        <v>5900</v>
      </c>
      <c r="S49" s="132">
        <v>8233.3333333333339</v>
      </c>
      <c r="T49" s="123">
        <v>2021</v>
      </c>
      <c r="U49" s="124" t="s">
        <v>7</v>
      </c>
      <c r="V49" s="122">
        <v>10578</v>
      </c>
      <c r="W49" s="122">
        <v>8222</v>
      </c>
      <c r="X49" s="122">
        <v>5900</v>
      </c>
      <c r="Y49" s="132">
        <v>8233.3333333333339</v>
      </c>
      <c r="Z49" s="123">
        <v>2021</v>
      </c>
      <c r="AA49" s="124" t="s">
        <v>7</v>
      </c>
      <c r="AB49" s="122">
        <v>10738</v>
      </c>
      <c r="AC49" s="122">
        <v>8075</v>
      </c>
      <c r="AD49" s="122">
        <v>5471</v>
      </c>
      <c r="AE49" s="132">
        <v>8094.666666666667</v>
      </c>
      <c r="AF49" s="123">
        <v>2021</v>
      </c>
      <c r="AG49" s="124" t="s">
        <v>7</v>
      </c>
      <c r="AH49" s="122">
        <v>11191</v>
      </c>
      <c r="AI49" s="122">
        <v>8675</v>
      </c>
      <c r="AJ49" s="122">
        <v>5696</v>
      </c>
      <c r="AK49" s="132">
        <v>8520.6666666666661</v>
      </c>
      <c r="AL49" s="123">
        <v>2021</v>
      </c>
      <c r="AM49" s="124" t="s">
        <v>7</v>
      </c>
      <c r="AN49" s="122">
        <v>8517</v>
      </c>
      <c r="AO49" s="122">
        <v>6658</v>
      </c>
      <c r="AP49" s="122">
        <v>4508</v>
      </c>
      <c r="AQ49" s="132">
        <v>6561</v>
      </c>
      <c r="AR49" s="123">
        <v>2021</v>
      </c>
      <c r="AS49" s="124" t="s">
        <v>7</v>
      </c>
      <c r="AT49" s="122">
        <v>7013</v>
      </c>
      <c r="AU49" s="122">
        <v>5138</v>
      </c>
      <c r="AV49" s="122">
        <v>3725</v>
      </c>
      <c r="AW49" s="132">
        <v>5292</v>
      </c>
      <c r="AX49" s="123">
        <v>2021</v>
      </c>
      <c r="AY49" s="124" t="s">
        <v>7</v>
      </c>
      <c r="AZ49" s="122">
        <v>10252</v>
      </c>
      <c r="BA49" s="122">
        <v>7238</v>
      </c>
      <c r="BB49" s="122">
        <v>4838</v>
      </c>
      <c r="BC49" s="132">
        <v>7442.666666666667</v>
      </c>
    </row>
    <row r="50" spans="2:56" s="38" customFormat="1" ht="16.5" customHeight="1" x14ac:dyDescent="0.2">
      <c r="B50" s="152">
        <v>2021</v>
      </c>
      <c r="C50" s="130" t="s">
        <v>249</v>
      </c>
      <c r="D50" s="130">
        <v>13691</v>
      </c>
      <c r="E50" s="130">
        <v>11023</v>
      </c>
      <c r="F50" s="130">
        <v>8133</v>
      </c>
      <c r="G50" s="130">
        <v>10949</v>
      </c>
      <c r="H50" s="152">
        <v>2021</v>
      </c>
      <c r="I50" s="130" t="s">
        <v>249</v>
      </c>
      <c r="J50" s="130">
        <v>12528</v>
      </c>
      <c r="K50" s="130">
        <v>9631</v>
      </c>
      <c r="L50" s="130">
        <v>6885</v>
      </c>
      <c r="M50" s="130">
        <v>9681.3333333333339</v>
      </c>
      <c r="N50" s="152">
        <v>2021</v>
      </c>
      <c r="O50" s="130" t="s">
        <v>249</v>
      </c>
      <c r="P50" s="130">
        <v>13230</v>
      </c>
      <c r="Q50" s="130">
        <v>10327</v>
      </c>
      <c r="R50" s="130">
        <v>7032</v>
      </c>
      <c r="S50" s="130">
        <v>10196.333333333334</v>
      </c>
      <c r="T50" s="152">
        <v>2021</v>
      </c>
      <c r="U50" s="130" t="s">
        <v>249</v>
      </c>
      <c r="V50" s="130">
        <v>12235</v>
      </c>
      <c r="W50" s="130">
        <v>9301</v>
      </c>
      <c r="X50" s="130">
        <v>6844</v>
      </c>
      <c r="Y50" s="130">
        <v>9460</v>
      </c>
      <c r="Z50" s="152">
        <v>2021</v>
      </c>
      <c r="AA50" s="130" t="s">
        <v>249</v>
      </c>
      <c r="AB50" s="130">
        <v>13217</v>
      </c>
      <c r="AC50" s="130">
        <v>9601</v>
      </c>
      <c r="AD50" s="130">
        <v>6479</v>
      </c>
      <c r="AE50" s="130">
        <v>9765.6666666666661</v>
      </c>
      <c r="AF50" s="152">
        <v>2021</v>
      </c>
      <c r="AG50" s="130" t="s">
        <v>249</v>
      </c>
      <c r="AH50" s="130">
        <v>14261</v>
      </c>
      <c r="AI50" s="130">
        <v>10748</v>
      </c>
      <c r="AJ50" s="130">
        <v>7079</v>
      </c>
      <c r="AK50" s="130">
        <v>10696</v>
      </c>
      <c r="AL50" s="152">
        <v>2021</v>
      </c>
      <c r="AM50" s="130" t="s">
        <v>249</v>
      </c>
      <c r="AN50" s="130">
        <v>10022</v>
      </c>
      <c r="AO50" s="130">
        <v>8172</v>
      </c>
      <c r="AP50" s="130">
        <v>6069</v>
      </c>
      <c r="AQ50" s="130">
        <v>8087.666666666667</v>
      </c>
      <c r="AR50" s="152">
        <v>2021</v>
      </c>
      <c r="AS50" s="130" t="s">
        <v>249</v>
      </c>
      <c r="AT50" s="130">
        <v>7972</v>
      </c>
      <c r="AU50" s="130">
        <v>5944</v>
      </c>
      <c r="AV50" s="130">
        <v>4409</v>
      </c>
      <c r="AW50" s="130">
        <v>6108.333333333333</v>
      </c>
      <c r="AX50" s="152">
        <v>2021</v>
      </c>
      <c r="AY50" s="130" t="s">
        <v>249</v>
      </c>
      <c r="AZ50" s="130">
        <v>12486</v>
      </c>
      <c r="BA50" s="130">
        <v>9091</v>
      </c>
      <c r="BB50" s="130">
        <v>5599</v>
      </c>
      <c r="BC50" s="146">
        <v>9058.6666666666661</v>
      </c>
      <c r="BD50" s="33"/>
    </row>
    <row r="51" spans="2:56" s="42" customFormat="1" x14ac:dyDescent="0.25">
      <c r="B51" s="95"/>
      <c r="C51" s="90"/>
      <c r="D51" s="95"/>
      <c r="E51" s="95"/>
      <c r="F51" s="95"/>
      <c r="G51" s="102"/>
      <c r="H51" s="95"/>
      <c r="I51" s="119"/>
      <c r="J51" s="95"/>
      <c r="K51" s="95"/>
      <c r="L51" s="95"/>
      <c r="M51" s="102"/>
      <c r="N51" s="95"/>
      <c r="O51" s="119"/>
      <c r="P51" s="95"/>
      <c r="Q51" s="95"/>
      <c r="R51" s="95"/>
      <c r="S51" s="102"/>
      <c r="T51" s="95"/>
      <c r="U51" s="119"/>
      <c r="V51" s="95"/>
      <c r="W51" s="95"/>
      <c r="X51" s="95"/>
      <c r="Y51" s="102"/>
      <c r="Z51" s="95"/>
      <c r="AA51" s="119"/>
      <c r="AB51" s="95"/>
      <c r="AC51" s="95"/>
      <c r="AD51" s="95"/>
      <c r="AE51" s="102"/>
      <c r="AF51" s="95"/>
      <c r="AG51" s="119"/>
      <c r="AH51" s="95"/>
      <c r="AI51" s="95"/>
      <c r="AJ51" s="95"/>
      <c r="AK51" s="102"/>
      <c r="AL51" s="95"/>
      <c r="AM51" s="119"/>
      <c r="AN51" s="95"/>
      <c r="AO51" s="95"/>
      <c r="AP51" s="95"/>
      <c r="AQ51" s="102"/>
      <c r="AR51" s="95"/>
      <c r="AS51" s="119"/>
      <c r="AT51" s="95"/>
      <c r="AU51" s="95"/>
      <c r="AV51" s="95"/>
      <c r="AW51" s="102"/>
      <c r="AX51" s="95"/>
      <c r="AY51" s="119"/>
      <c r="AZ51" s="95"/>
      <c r="BA51" s="95"/>
      <c r="BB51" s="95"/>
      <c r="BC51" s="102"/>
      <c r="BD51" s="38"/>
    </row>
    <row r="52" spans="2:56" s="42" customFormat="1" x14ac:dyDescent="0.25">
      <c r="B52" s="95"/>
      <c r="C52" s="90"/>
      <c r="D52" s="95"/>
      <c r="E52" s="95"/>
      <c r="F52" s="95"/>
      <c r="G52" s="102"/>
      <c r="H52" s="95"/>
      <c r="I52" s="119"/>
      <c r="J52" s="95"/>
      <c r="K52" s="95"/>
      <c r="L52" s="95"/>
      <c r="M52" s="102"/>
      <c r="N52" s="95"/>
      <c r="O52" s="119"/>
      <c r="P52" s="95"/>
      <c r="Q52" s="95"/>
      <c r="R52" s="95"/>
      <c r="S52" s="102"/>
      <c r="T52" s="95"/>
      <c r="U52" s="119"/>
      <c r="V52" s="95"/>
      <c r="W52" s="95"/>
      <c r="X52" s="95"/>
      <c r="Y52" s="102"/>
      <c r="Z52" s="95"/>
      <c r="AA52" s="119"/>
      <c r="AB52" s="95"/>
      <c r="AC52" s="95"/>
      <c r="AD52" s="95"/>
      <c r="AE52" s="102"/>
      <c r="AF52" s="95"/>
      <c r="AG52" s="119"/>
      <c r="AH52" s="95"/>
      <c r="AI52" s="95"/>
      <c r="AJ52" s="95"/>
      <c r="AK52" s="102"/>
      <c r="AL52" s="95"/>
      <c r="AM52" s="119"/>
      <c r="AN52" s="95"/>
      <c r="AO52" s="95"/>
      <c r="AP52" s="95"/>
      <c r="AQ52" s="102"/>
      <c r="AR52" s="95"/>
      <c r="AS52" s="119"/>
      <c r="AT52" s="95"/>
      <c r="AU52" s="95"/>
      <c r="AV52" s="95"/>
      <c r="AW52" s="102"/>
      <c r="AX52" s="95"/>
      <c r="AY52" s="119"/>
      <c r="AZ52" s="95"/>
      <c r="BA52" s="95"/>
      <c r="BB52" s="95"/>
      <c r="BC52" s="102"/>
      <c r="BD52" s="38"/>
    </row>
    <row r="53" spans="2:56" s="42" customFormat="1" x14ac:dyDescent="0.25">
      <c r="B53" s="95"/>
      <c r="C53" s="90"/>
      <c r="D53" s="95"/>
      <c r="E53" s="95"/>
      <c r="F53" s="95"/>
      <c r="G53" s="102"/>
      <c r="H53" s="95"/>
      <c r="I53" s="119"/>
      <c r="J53" s="95"/>
      <c r="K53" s="95"/>
      <c r="L53" s="95"/>
      <c r="M53" s="102"/>
      <c r="N53" s="95"/>
      <c r="O53" s="119"/>
      <c r="P53" s="95"/>
      <c r="Q53" s="95"/>
      <c r="R53" s="95"/>
      <c r="S53" s="102"/>
      <c r="T53" s="95"/>
      <c r="U53" s="119"/>
      <c r="V53" s="95"/>
      <c r="W53" s="95"/>
      <c r="X53" s="95"/>
      <c r="Y53" s="102"/>
      <c r="Z53" s="95"/>
      <c r="AA53" s="119"/>
      <c r="AB53" s="95"/>
      <c r="AC53" s="95"/>
      <c r="AD53" s="95"/>
      <c r="AE53" s="102"/>
      <c r="AF53" s="95"/>
      <c r="AG53" s="119"/>
      <c r="AH53" s="95"/>
      <c r="AI53" s="95"/>
      <c r="AJ53" s="95"/>
      <c r="AK53" s="102"/>
      <c r="AL53" s="95"/>
      <c r="AM53" s="119"/>
      <c r="AN53" s="95"/>
      <c r="AO53" s="95"/>
      <c r="AP53" s="95"/>
      <c r="AQ53" s="102"/>
      <c r="AR53" s="95"/>
      <c r="AS53" s="119"/>
      <c r="AT53" s="95"/>
      <c r="AU53" s="95"/>
      <c r="AV53" s="95"/>
      <c r="AW53" s="102"/>
      <c r="AX53" s="95"/>
      <c r="AY53" s="119"/>
      <c r="AZ53" s="95"/>
      <c r="BA53" s="95"/>
      <c r="BB53" s="95"/>
      <c r="BC53" s="102"/>
      <c r="BD53" s="38"/>
    </row>
    <row r="54" spans="2:56" s="44" customFormat="1" x14ac:dyDescent="0.25">
      <c r="B54" s="102"/>
      <c r="C54" s="95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42"/>
    </row>
    <row r="55" spans="2:56" s="44" customFormat="1" ht="21" x14ac:dyDescent="0.35">
      <c r="B55" s="174" t="s">
        <v>294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6"/>
      <c r="BD55" s="42"/>
    </row>
    <row r="56" spans="2:56" ht="18.75" x14ac:dyDescent="0.3">
      <c r="B56" s="177" t="s">
        <v>10</v>
      </c>
      <c r="C56" s="178"/>
      <c r="D56" s="178"/>
      <c r="E56" s="178"/>
      <c r="F56" s="178"/>
      <c r="G56" s="179"/>
      <c r="H56" s="177" t="s">
        <v>11</v>
      </c>
      <c r="I56" s="178"/>
      <c r="J56" s="178"/>
      <c r="K56" s="178"/>
      <c r="L56" s="178"/>
      <c r="M56" s="179"/>
      <c r="N56" s="177" t="s">
        <v>12</v>
      </c>
      <c r="O56" s="178"/>
      <c r="P56" s="178"/>
      <c r="Q56" s="178"/>
      <c r="R56" s="178"/>
      <c r="S56" s="179"/>
      <c r="T56" s="177" t="s">
        <v>13</v>
      </c>
      <c r="U56" s="178"/>
      <c r="V56" s="178"/>
      <c r="W56" s="178"/>
      <c r="X56" s="178"/>
      <c r="Y56" s="179"/>
      <c r="Z56" s="177" t="s">
        <v>14</v>
      </c>
      <c r="AA56" s="178"/>
      <c r="AB56" s="178"/>
      <c r="AC56" s="178"/>
      <c r="AD56" s="178"/>
      <c r="AE56" s="179"/>
      <c r="AF56" s="177" t="s">
        <v>15</v>
      </c>
      <c r="AG56" s="178"/>
      <c r="AH56" s="178"/>
      <c r="AI56" s="178"/>
      <c r="AJ56" s="178"/>
      <c r="AK56" s="179"/>
      <c r="AL56" s="177" t="s">
        <v>16</v>
      </c>
      <c r="AM56" s="178"/>
      <c r="AN56" s="178"/>
      <c r="AO56" s="178"/>
      <c r="AP56" s="178"/>
      <c r="AQ56" s="179"/>
      <c r="AR56" s="177" t="s">
        <v>17</v>
      </c>
      <c r="AS56" s="178"/>
      <c r="AT56" s="178"/>
      <c r="AU56" s="178"/>
      <c r="AV56" s="178"/>
      <c r="AW56" s="179"/>
      <c r="AX56" s="177" t="s">
        <v>18</v>
      </c>
      <c r="AY56" s="178"/>
      <c r="AZ56" s="178"/>
      <c r="BA56" s="178"/>
      <c r="BB56" s="178"/>
      <c r="BC56" s="179"/>
      <c r="BD56" s="44"/>
    </row>
    <row r="57" spans="2:56" x14ac:dyDescent="0.25">
      <c r="B57" s="34" t="s">
        <v>2</v>
      </c>
      <c r="C57" s="35"/>
      <c r="D57" s="35" t="s">
        <v>23</v>
      </c>
      <c r="E57" s="35" t="s">
        <v>24</v>
      </c>
      <c r="F57" s="35" t="s">
        <v>25</v>
      </c>
      <c r="G57" s="36" t="s">
        <v>250</v>
      </c>
      <c r="H57" s="34" t="s">
        <v>2</v>
      </c>
      <c r="I57" s="35"/>
      <c r="J57" s="35" t="s">
        <v>23</v>
      </c>
      <c r="K57" s="35" t="s">
        <v>24</v>
      </c>
      <c r="L57" s="35" t="s">
        <v>25</v>
      </c>
      <c r="M57" s="36" t="s">
        <v>250</v>
      </c>
      <c r="N57" s="34" t="s">
        <v>2</v>
      </c>
      <c r="O57" s="35"/>
      <c r="P57" s="35" t="s">
        <v>23</v>
      </c>
      <c r="Q57" s="35" t="s">
        <v>24</v>
      </c>
      <c r="R57" s="35" t="s">
        <v>25</v>
      </c>
      <c r="S57" s="36" t="s">
        <v>250</v>
      </c>
      <c r="T57" s="34" t="s">
        <v>2</v>
      </c>
      <c r="U57" s="35"/>
      <c r="V57" s="35" t="s">
        <v>23</v>
      </c>
      <c r="W57" s="35" t="s">
        <v>24</v>
      </c>
      <c r="X57" s="35" t="s">
        <v>25</v>
      </c>
      <c r="Y57" s="36" t="s">
        <v>250</v>
      </c>
      <c r="Z57" s="34" t="s">
        <v>2</v>
      </c>
      <c r="AA57" s="35"/>
      <c r="AB57" s="35" t="s">
        <v>23</v>
      </c>
      <c r="AC57" s="35" t="s">
        <v>24</v>
      </c>
      <c r="AD57" s="35" t="s">
        <v>25</v>
      </c>
      <c r="AE57" s="36" t="s">
        <v>250</v>
      </c>
      <c r="AF57" s="34" t="s">
        <v>2</v>
      </c>
      <c r="AG57" s="35"/>
      <c r="AH57" s="35" t="s">
        <v>23</v>
      </c>
      <c r="AI57" s="35" t="s">
        <v>24</v>
      </c>
      <c r="AJ57" s="35" t="s">
        <v>25</v>
      </c>
      <c r="AK57" s="36" t="s">
        <v>250</v>
      </c>
      <c r="AL57" s="34" t="s">
        <v>2</v>
      </c>
      <c r="AM57" s="35"/>
      <c r="AN57" s="35" t="s">
        <v>23</v>
      </c>
      <c r="AO57" s="35" t="s">
        <v>24</v>
      </c>
      <c r="AP57" s="35" t="s">
        <v>25</v>
      </c>
      <c r="AQ57" s="36" t="s">
        <v>250</v>
      </c>
      <c r="AR57" s="34" t="s">
        <v>2</v>
      </c>
      <c r="AS57" s="35"/>
      <c r="AT57" s="35" t="s">
        <v>23</v>
      </c>
      <c r="AU57" s="35" t="s">
        <v>24</v>
      </c>
      <c r="AV57" s="35" t="s">
        <v>25</v>
      </c>
      <c r="AW57" s="36" t="s">
        <v>250</v>
      </c>
      <c r="AX57" s="34" t="s">
        <v>2</v>
      </c>
      <c r="AY57" s="35"/>
      <c r="AZ57" s="35" t="s">
        <v>23</v>
      </c>
      <c r="BA57" s="35" t="s">
        <v>24</v>
      </c>
      <c r="BB57" s="35" t="s">
        <v>25</v>
      </c>
      <c r="BC57" s="36" t="s">
        <v>250</v>
      </c>
      <c r="BD57" s="44"/>
    </row>
    <row r="58" spans="2:56" x14ac:dyDescent="0.25">
      <c r="B58" s="37">
        <v>2003</v>
      </c>
      <c r="C58" s="90" t="s">
        <v>7</v>
      </c>
      <c r="D58" s="102">
        <v>3561.6886862106408</v>
      </c>
      <c r="E58" s="102">
        <v>3028.9794679695983</v>
      </c>
      <c r="F58" s="102">
        <v>2135.9838219326821</v>
      </c>
      <c r="G58" s="102">
        <v>2908.8839920376399</v>
      </c>
      <c r="H58" s="37">
        <v>2003</v>
      </c>
      <c r="I58" s="90" t="s">
        <v>7</v>
      </c>
      <c r="J58" s="102">
        <v>3501.2120358306192</v>
      </c>
      <c r="K58" s="102">
        <v>3017.3988327904453</v>
      </c>
      <c r="L58" s="102">
        <v>2204.1808957654721</v>
      </c>
      <c r="M58" s="102">
        <v>2907.5972547955121</v>
      </c>
      <c r="N58" s="37">
        <v>2003</v>
      </c>
      <c r="O58" s="90" t="s">
        <v>7</v>
      </c>
      <c r="P58" s="102">
        <v>3474.1905537459284</v>
      </c>
      <c r="Q58" s="102">
        <v>2956.9221824104238</v>
      </c>
      <c r="R58" s="102">
        <v>1936.5395494028228</v>
      </c>
      <c r="S58" s="102">
        <v>2789.2174285197248</v>
      </c>
      <c r="T58" s="37">
        <v>2003</v>
      </c>
      <c r="U58" s="90" t="s">
        <v>7</v>
      </c>
      <c r="V58" s="102">
        <v>3460.0364440825192</v>
      </c>
      <c r="W58" s="102">
        <v>2992.9508251900111</v>
      </c>
      <c r="X58" s="102">
        <v>2193.8869978284474</v>
      </c>
      <c r="Y58" s="102">
        <v>2882.2914223669923</v>
      </c>
      <c r="Z58" s="37">
        <v>2003</v>
      </c>
      <c r="AA58" s="90" t="s">
        <v>7</v>
      </c>
      <c r="AB58" s="102">
        <v>3837.0504560260588</v>
      </c>
      <c r="AC58" s="102">
        <v>2986.5171389793704</v>
      </c>
      <c r="AD58" s="102">
        <v>2144.9909826275789</v>
      </c>
      <c r="AE58" s="102">
        <v>2989.5195258776694</v>
      </c>
      <c r="AF58" s="37">
        <v>2003</v>
      </c>
      <c r="AG58" s="90" t="s">
        <v>7</v>
      </c>
      <c r="AH58" s="102">
        <v>4185.7562486427796</v>
      </c>
      <c r="AI58" s="102">
        <v>3279.8932301845821</v>
      </c>
      <c r="AJ58" s="102">
        <v>2403.6251682953312</v>
      </c>
      <c r="AK58" s="102">
        <v>3289.758215707564</v>
      </c>
      <c r="AL58" s="37">
        <v>2003</v>
      </c>
      <c r="AM58" s="90" t="s">
        <v>7</v>
      </c>
      <c r="AN58" s="102">
        <v>2722.7360043431058</v>
      </c>
      <c r="AO58" s="102">
        <v>2282.6718675352877</v>
      </c>
      <c r="AP58" s="102">
        <v>1739.6687513572206</v>
      </c>
      <c r="AQ58" s="102">
        <v>2248.3588744118711</v>
      </c>
      <c r="AR58" s="37">
        <v>2003</v>
      </c>
      <c r="AS58" s="90" t="s">
        <v>7</v>
      </c>
      <c r="AT58" s="102">
        <v>2105.1021281216072</v>
      </c>
      <c r="AU58" s="102">
        <v>1806.579087947883</v>
      </c>
      <c r="AV58" s="102">
        <v>1309.898512486428</v>
      </c>
      <c r="AW58" s="102">
        <v>1740.5265761853059</v>
      </c>
      <c r="AX58" s="37">
        <v>2003</v>
      </c>
      <c r="AY58" s="90" t="s">
        <v>7</v>
      </c>
      <c r="AZ58" s="102">
        <v>3601.5775407166125</v>
      </c>
      <c r="BA58" s="102">
        <v>2542.5927904451687</v>
      </c>
      <c r="BB58" s="102">
        <v>1478.4610912052119</v>
      </c>
      <c r="BC58" s="103">
        <v>2540.8771407889976</v>
      </c>
      <c r="BD58" s="38"/>
    </row>
    <row r="59" spans="2:56" x14ac:dyDescent="0.25">
      <c r="B59" s="94">
        <v>2003</v>
      </c>
      <c r="C59" s="95" t="s">
        <v>249</v>
      </c>
      <c r="D59" s="102">
        <v>3648.6796274298058</v>
      </c>
      <c r="E59" s="102">
        <v>3163.6394384449245</v>
      </c>
      <c r="F59" s="102">
        <v>2252.4293736501081</v>
      </c>
      <c r="G59" s="102">
        <v>3021.5828131749463</v>
      </c>
      <c r="H59" s="94">
        <v>2003</v>
      </c>
      <c r="I59" s="95" t="s">
        <v>249</v>
      </c>
      <c r="J59" s="102">
        <v>3551.4156317494603</v>
      </c>
      <c r="K59" s="102">
        <v>3090.6914416846657</v>
      </c>
      <c r="L59" s="102">
        <v>2280.5847408207342</v>
      </c>
      <c r="M59" s="102">
        <v>2974.2306047516199</v>
      </c>
      <c r="N59" s="94">
        <v>2003</v>
      </c>
      <c r="O59" s="95" t="s">
        <v>249</v>
      </c>
      <c r="P59" s="102">
        <v>3559.0943682505399</v>
      </c>
      <c r="Q59" s="102">
        <v>3088.1318628509721</v>
      </c>
      <c r="R59" s="102">
        <v>2060.4609611231103</v>
      </c>
      <c r="S59" s="102">
        <v>2902.5623974082073</v>
      </c>
      <c r="T59" s="94">
        <v>2003</v>
      </c>
      <c r="U59" s="95" t="s">
        <v>249</v>
      </c>
      <c r="V59" s="102">
        <v>3510.4623704103669</v>
      </c>
      <c r="W59" s="102">
        <v>3095.8105993520517</v>
      </c>
      <c r="X59" s="102">
        <v>2269.0666360691143</v>
      </c>
      <c r="Y59" s="102">
        <v>2958.4465352771781</v>
      </c>
      <c r="Z59" s="94">
        <v>2003</v>
      </c>
      <c r="AA59" s="95" t="s">
        <v>249</v>
      </c>
      <c r="AB59" s="102">
        <v>3968.6269816414688</v>
      </c>
      <c r="AC59" s="102">
        <v>3059.976495680346</v>
      </c>
      <c r="AD59" s="102">
        <v>2239.6314794816417</v>
      </c>
      <c r="AE59" s="102">
        <v>3089.4116522678187</v>
      </c>
      <c r="AF59" s="94">
        <v>2003</v>
      </c>
      <c r="AG59" s="95" t="s">
        <v>249</v>
      </c>
      <c r="AH59" s="102">
        <v>4246.3412850971927</v>
      </c>
      <c r="AI59" s="102">
        <v>3359.4472192224625</v>
      </c>
      <c r="AJ59" s="102">
        <v>2462.3148380129592</v>
      </c>
      <c r="AK59" s="102">
        <v>3356.0344474442045</v>
      </c>
      <c r="AL59" s="94">
        <v>2003</v>
      </c>
      <c r="AM59" s="95" t="s">
        <v>249</v>
      </c>
      <c r="AN59" s="102">
        <v>2788.6611393088556</v>
      </c>
      <c r="AO59" s="102">
        <v>2361.2114740820734</v>
      </c>
      <c r="AP59" s="102">
        <v>1748.192343412527</v>
      </c>
      <c r="AQ59" s="102">
        <v>2299.3549856011523</v>
      </c>
      <c r="AR59" s="94">
        <v>2003</v>
      </c>
      <c r="AS59" s="95" t="s">
        <v>249</v>
      </c>
      <c r="AT59" s="102">
        <v>2156.4451673866092</v>
      </c>
      <c r="AU59" s="102">
        <v>1886.4096004319656</v>
      </c>
      <c r="AV59" s="102">
        <v>1420.5662526997839</v>
      </c>
      <c r="AW59" s="102">
        <v>1821.1403401727862</v>
      </c>
      <c r="AX59" s="94">
        <v>2003</v>
      </c>
      <c r="AY59" s="95" t="s">
        <v>249</v>
      </c>
      <c r="AZ59" s="102">
        <v>3617.9646814254861</v>
      </c>
      <c r="BA59" s="102">
        <v>2655.5630399568036</v>
      </c>
      <c r="BB59" s="102">
        <v>1513.9908801295899</v>
      </c>
      <c r="BC59" s="103">
        <v>2595.8395338372929</v>
      </c>
      <c r="BD59" s="38"/>
    </row>
    <row r="60" spans="2:56" x14ac:dyDescent="0.25">
      <c r="B60" s="37">
        <v>2004</v>
      </c>
      <c r="C60" s="90" t="s">
        <v>7</v>
      </c>
      <c r="D60" s="102">
        <v>3843.6214674493058</v>
      </c>
      <c r="E60" s="102">
        <v>3521.1063393810032</v>
      </c>
      <c r="F60" s="102">
        <v>2834.3388313767341</v>
      </c>
      <c r="G60" s="102">
        <v>3399.688879402348</v>
      </c>
      <c r="H60" s="37">
        <v>2004</v>
      </c>
      <c r="I60" s="90" t="s">
        <v>7</v>
      </c>
      <c r="J60" s="102">
        <v>3798.0899199573105</v>
      </c>
      <c r="K60" s="102">
        <v>3352.8925667022413</v>
      </c>
      <c r="L60" s="102">
        <v>2596.5629722518674</v>
      </c>
      <c r="M60" s="102">
        <v>3249.1818196371396</v>
      </c>
      <c r="N60" s="37">
        <v>2004</v>
      </c>
      <c r="O60" s="90" t="s">
        <v>7</v>
      </c>
      <c r="P60" s="102">
        <v>3843.6214674493058</v>
      </c>
      <c r="Q60" s="102">
        <v>3256.7704108858056</v>
      </c>
      <c r="R60" s="102">
        <v>2437.2025560298825</v>
      </c>
      <c r="S60" s="102">
        <v>3179.1981447883309</v>
      </c>
      <c r="T60" s="37">
        <v>2004</v>
      </c>
      <c r="U60" s="90" t="s">
        <v>7</v>
      </c>
      <c r="V60" s="102">
        <v>3975.1570490928493</v>
      </c>
      <c r="W60" s="102">
        <v>3347.8335058697971</v>
      </c>
      <c r="X60" s="102">
        <v>2653.477406616862</v>
      </c>
      <c r="Y60" s="102">
        <v>3325.4893205265034</v>
      </c>
      <c r="Z60" s="37">
        <v>2004</v>
      </c>
      <c r="AA60" s="90" t="s">
        <v>7</v>
      </c>
      <c r="AB60" s="102">
        <v>4077.6030309498396</v>
      </c>
      <c r="AC60" s="102">
        <v>3412.3365314834577</v>
      </c>
      <c r="AD60" s="102">
        <v>2470.0864514407681</v>
      </c>
      <c r="AE60" s="102">
        <v>3320.0086712913553</v>
      </c>
      <c r="AF60" s="37">
        <v>2004</v>
      </c>
      <c r="AG60" s="90" t="s">
        <v>7</v>
      </c>
      <c r="AH60" s="102">
        <v>4348.2627854855918</v>
      </c>
      <c r="AI60" s="102">
        <v>3598.2570170757735</v>
      </c>
      <c r="AJ60" s="102">
        <v>2682.5670064034148</v>
      </c>
      <c r="AK60" s="102">
        <v>3543.0289363215934</v>
      </c>
      <c r="AL60" s="37">
        <v>2004</v>
      </c>
      <c r="AM60" s="90" t="s">
        <v>7</v>
      </c>
      <c r="AN60" s="102">
        <v>3555.2550000000001</v>
      </c>
      <c r="AO60" s="102">
        <v>2991.1697171824972</v>
      </c>
      <c r="AP60" s="102">
        <v>2397.9948345784419</v>
      </c>
      <c r="AQ60" s="102">
        <v>2981.4731839203132</v>
      </c>
      <c r="AR60" s="37">
        <v>2004</v>
      </c>
      <c r="AS60" s="90" t="s">
        <v>7</v>
      </c>
      <c r="AT60" s="102">
        <v>3039.2307950907152</v>
      </c>
      <c r="AU60" s="102">
        <v>2382.8176520811098</v>
      </c>
      <c r="AV60" s="102">
        <v>1775.7303521878334</v>
      </c>
      <c r="AW60" s="102">
        <v>2399.2595997865528</v>
      </c>
      <c r="AX60" s="37">
        <v>2004</v>
      </c>
      <c r="AY60" s="90" t="s">
        <v>7</v>
      </c>
      <c r="AZ60" s="102">
        <v>3884.0939541088578</v>
      </c>
      <c r="BA60" s="102">
        <v>2828.015005336179</v>
      </c>
      <c r="BB60" s="102">
        <v>1975.5632550693704</v>
      </c>
      <c r="BC60" s="103">
        <v>2895.8907381714689</v>
      </c>
      <c r="BD60" s="38"/>
    </row>
    <row r="61" spans="2:56" x14ac:dyDescent="0.25">
      <c r="B61" s="94">
        <v>2004</v>
      </c>
      <c r="C61" s="95" t="s">
        <v>249</v>
      </c>
      <c r="D61" s="102">
        <v>4096.3127646129542</v>
      </c>
      <c r="E61" s="102">
        <v>3438.5562664560293</v>
      </c>
      <c r="F61" s="102">
        <v>2524.9362348604527</v>
      </c>
      <c r="G61" s="102">
        <v>3353.2684219764783</v>
      </c>
      <c r="H61" s="94">
        <v>2004</v>
      </c>
      <c r="I61" s="95" t="s">
        <v>249</v>
      </c>
      <c r="J61" s="102">
        <v>4047.6362875197474</v>
      </c>
      <c r="K61" s="102">
        <v>3573.3526645602947</v>
      </c>
      <c r="L61" s="102">
        <v>2818.2432122169562</v>
      </c>
      <c r="M61" s="102">
        <v>3479.7440547656661</v>
      </c>
      <c r="N61" s="94">
        <v>2004</v>
      </c>
      <c r="O61" s="95" t="s">
        <v>249</v>
      </c>
      <c r="P61" s="102">
        <v>4096.3127646129542</v>
      </c>
      <c r="Q61" s="102">
        <v>3438.5562664560293</v>
      </c>
      <c r="R61" s="102">
        <v>2524.9362348604527</v>
      </c>
      <c r="S61" s="102">
        <v>3353.2684219764783</v>
      </c>
      <c r="T61" s="94">
        <v>2004</v>
      </c>
      <c r="U61" s="95" t="s">
        <v>249</v>
      </c>
      <c r="V61" s="102">
        <v>4314.7328541337547</v>
      </c>
      <c r="W61" s="102">
        <v>3600.8111901000525</v>
      </c>
      <c r="X61" s="102">
        <v>2880.6489520800419</v>
      </c>
      <c r="Y61" s="102">
        <v>3598.7309987712829</v>
      </c>
      <c r="Z61" s="94">
        <v>2004</v>
      </c>
      <c r="AA61" s="95" t="s">
        <v>249</v>
      </c>
      <c r="AB61" s="102">
        <v>4305.9960505529225</v>
      </c>
      <c r="AC61" s="102">
        <v>3569.6083201685096</v>
      </c>
      <c r="AD61" s="102">
        <v>2608.5599262769874</v>
      </c>
      <c r="AE61" s="102">
        <v>3494.7214323328067</v>
      </c>
      <c r="AF61" s="94">
        <v>2004</v>
      </c>
      <c r="AG61" s="95" t="s">
        <v>249</v>
      </c>
      <c r="AH61" s="102">
        <v>4591.8143391258554</v>
      </c>
      <c r="AI61" s="102">
        <v>3799.2614428646657</v>
      </c>
      <c r="AJ61" s="102">
        <v>2885.6414112690886</v>
      </c>
      <c r="AK61" s="102">
        <v>3758.9057310865364</v>
      </c>
      <c r="AL61" s="94">
        <v>2004</v>
      </c>
      <c r="AM61" s="95" t="s">
        <v>249</v>
      </c>
      <c r="AN61" s="102">
        <v>3613.2923380726697</v>
      </c>
      <c r="AO61" s="102">
        <v>3010.4528909952605</v>
      </c>
      <c r="AP61" s="102">
        <v>2413.8540179041602</v>
      </c>
      <c r="AQ61" s="102">
        <v>3012.5330823240301</v>
      </c>
      <c r="AR61" s="94">
        <v>2004</v>
      </c>
      <c r="AS61" s="95" t="s">
        <v>249</v>
      </c>
      <c r="AT61" s="102">
        <v>3208.9031437598737</v>
      </c>
      <c r="AU61" s="102">
        <v>2492.4852501316482</v>
      </c>
      <c r="AV61" s="102">
        <v>1909.6156398104265</v>
      </c>
      <c r="AW61" s="102">
        <v>2537.0013445673162</v>
      </c>
      <c r="AX61" s="94">
        <v>2004</v>
      </c>
      <c r="AY61" s="95" t="s">
        <v>249</v>
      </c>
      <c r="AZ61" s="102">
        <v>4177.4402264349656</v>
      </c>
      <c r="BA61" s="102">
        <v>3041.6557609268034</v>
      </c>
      <c r="BB61" s="102">
        <v>2202.9226171669302</v>
      </c>
      <c r="BC61" s="103">
        <v>3140.6728681762334</v>
      </c>
      <c r="BD61" s="38"/>
    </row>
    <row r="62" spans="2:56" x14ac:dyDescent="0.25">
      <c r="B62" s="37">
        <v>2005</v>
      </c>
      <c r="C62" s="90" t="s">
        <v>7</v>
      </c>
      <c r="D62" s="102">
        <v>4225.3522090015513</v>
      </c>
      <c r="E62" s="102">
        <v>3834.2067201241593</v>
      </c>
      <c r="F62" s="102">
        <v>3143.877847904811</v>
      </c>
      <c r="G62" s="102">
        <v>3734.4789256768404</v>
      </c>
      <c r="H62" s="37">
        <v>2005</v>
      </c>
      <c r="I62" s="90" t="s">
        <v>7</v>
      </c>
      <c r="J62" s="102">
        <v>4175.0795913088459</v>
      </c>
      <c r="K62" s="102">
        <v>3685.8411898603204</v>
      </c>
      <c r="L62" s="102">
        <v>2934.2042472840139</v>
      </c>
      <c r="M62" s="102">
        <v>3598.3750094843931</v>
      </c>
      <c r="N62" s="37">
        <v>2005</v>
      </c>
      <c r="O62" s="90" t="s">
        <v>7</v>
      </c>
      <c r="P62" s="102">
        <v>4265.8155354371438</v>
      </c>
      <c r="Q62" s="102">
        <v>3580.3913088463528</v>
      </c>
      <c r="R62" s="102">
        <v>2679.1626745990684</v>
      </c>
      <c r="S62" s="102">
        <v>3508.4565062941883</v>
      </c>
      <c r="T62" s="37">
        <v>2005</v>
      </c>
      <c r="U62" s="90" t="s">
        <v>7</v>
      </c>
      <c r="V62" s="102">
        <v>4535.5710450077595</v>
      </c>
      <c r="W62" s="102">
        <v>3820.7189446456282</v>
      </c>
      <c r="X62" s="102">
        <v>3113.2238127263317</v>
      </c>
      <c r="Y62" s="102">
        <v>3823.1712674599066</v>
      </c>
      <c r="Z62" s="37">
        <v>2005</v>
      </c>
      <c r="AA62" s="90" t="s">
        <v>7</v>
      </c>
      <c r="AB62" s="102">
        <v>4442.3827780651836</v>
      </c>
      <c r="AC62" s="102">
        <v>3717.7213864459386</v>
      </c>
      <c r="AD62" s="102">
        <v>2741.6969063631659</v>
      </c>
      <c r="AE62" s="102">
        <v>3633.9336902914292</v>
      </c>
      <c r="AF62" s="37">
        <v>2005</v>
      </c>
      <c r="AG62" s="90" t="s">
        <v>7</v>
      </c>
      <c r="AH62" s="102">
        <v>4736.6615157785818</v>
      </c>
      <c r="AI62" s="102">
        <v>3918.8118572167614</v>
      </c>
      <c r="AJ62" s="102">
        <v>3005.3216088980857</v>
      </c>
      <c r="AK62" s="102">
        <v>3886.9316606311431</v>
      </c>
      <c r="AL62" s="37">
        <v>2005</v>
      </c>
      <c r="AM62" s="90" t="s">
        <v>7</v>
      </c>
      <c r="AN62" s="102">
        <v>3905.3240817382307</v>
      </c>
      <c r="AO62" s="102">
        <v>3135.2947180548372</v>
      </c>
      <c r="AP62" s="102">
        <v>2513.6308846352817</v>
      </c>
      <c r="AQ62" s="102">
        <v>3184.7498948094499</v>
      </c>
      <c r="AR62" s="37">
        <v>2005</v>
      </c>
      <c r="AS62" s="90" t="s">
        <v>7</v>
      </c>
      <c r="AT62" s="102">
        <v>3373.1700310398342</v>
      </c>
      <c r="AU62" s="102">
        <v>2644.8301551991722</v>
      </c>
      <c r="AV62" s="102">
        <v>2063.6296482152093</v>
      </c>
      <c r="AW62" s="102">
        <v>2693.8766114847385</v>
      </c>
      <c r="AX62" s="37">
        <v>2005</v>
      </c>
      <c r="AY62" s="90" t="s">
        <v>7</v>
      </c>
      <c r="AZ62" s="102">
        <v>4390.8839989653388</v>
      </c>
      <c r="BA62" s="102">
        <v>3227.2568235902741</v>
      </c>
      <c r="BB62" s="102">
        <v>2359.1345473357474</v>
      </c>
      <c r="BC62" s="103">
        <v>3325.7584566304536</v>
      </c>
      <c r="BD62" s="42"/>
    </row>
    <row r="63" spans="2:56" x14ac:dyDescent="0.25">
      <c r="B63" s="94">
        <v>2005</v>
      </c>
      <c r="C63" s="95" t="s">
        <v>249</v>
      </c>
      <c r="D63" s="102">
        <v>4272.9825352112666</v>
      </c>
      <c r="E63" s="102">
        <v>3877.1593762575449</v>
      </c>
      <c r="F63" s="102">
        <v>3209.5058551307848</v>
      </c>
      <c r="G63" s="102">
        <v>3786.5492555331989</v>
      </c>
      <c r="H63" s="94">
        <v>2005</v>
      </c>
      <c r="I63" s="95" t="s">
        <v>249</v>
      </c>
      <c r="J63" s="102">
        <v>4302.7884959758549</v>
      </c>
      <c r="K63" s="102">
        <v>3762.7044869215288</v>
      </c>
      <c r="L63" s="102">
        <v>3024.7088983903418</v>
      </c>
      <c r="M63" s="102">
        <v>3696.733960429242</v>
      </c>
      <c r="N63" s="94">
        <v>2005</v>
      </c>
      <c r="O63" s="95" t="s">
        <v>249</v>
      </c>
      <c r="P63" s="102">
        <v>4355.2469869215292</v>
      </c>
      <c r="Q63" s="102">
        <v>3586.253199195171</v>
      </c>
      <c r="R63" s="102">
        <v>2734.994959758551</v>
      </c>
      <c r="S63" s="102">
        <v>3558.8317152917502</v>
      </c>
      <c r="T63" s="94">
        <v>2005</v>
      </c>
      <c r="U63" s="95" t="s">
        <v>249</v>
      </c>
      <c r="V63" s="102">
        <v>4674.7668863179069</v>
      </c>
      <c r="W63" s="102">
        <v>3937.9635362173035</v>
      </c>
      <c r="X63" s="102">
        <v>3269.1177766599599</v>
      </c>
      <c r="Y63" s="102">
        <v>3960.6160663983901</v>
      </c>
      <c r="Z63" s="94">
        <v>2005</v>
      </c>
      <c r="AA63" s="95" t="s">
        <v>249</v>
      </c>
      <c r="AB63" s="102">
        <v>4535.2749899396367</v>
      </c>
      <c r="AC63" s="102">
        <v>3796.0871629778667</v>
      </c>
      <c r="AD63" s="102">
        <v>2825.6050804828969</v>
      </c>
      <c r="AE63" s="102">
        <v>3718.9890778001341</v>
      </c>
      <c r="AF63" s="94">
        <v>2005</v>
      </c>
      <c r="AG63" s="95" t="s">
        <v>249</v>
      </c>
      <c r="AH63" s="102">
        <v>4790.4140140845066</v>
      </c>
      <c r="AI63" s="102">
        <v>3963.0005432595567</v>
      </c>
      <c r="AJ63" s="102">
        <v>3039.0157595573437</v>
      </c>
      <c r="AK63" s="102">
        <v>3930.8101056338023</v>
      </c>
      <c r="AL63" s="94">
        <v>2005</v>
      </c>
      <c r="AM63" s="95" t="s">
        <v>249</v>
      </c>
      <c r="AN63" s="102">
        <v>3948.6936820925548</v>
      </c>
      <c r="AO63" s="102">
        <v>3230.9661468812874</v>
      </c>
      <c r="AP63" s="102">
        <v>2713.5346680080479</v>
      </c>
      <c r="AQ63" s="102">
        <v>3297.7314989939632</v>
      </c>
      <c r="AR63" s="94">
        <v>2005</v>
      </c>
      <c r="AS63" s="95" t="s">
        <v>249</v>
      </c>
      <c r="AT63" s="102">
        <v>3542.1403772635813</v>
      </c>
      <c r="AU63" s="102">
        <v>2802.9525503018108</v>
      </c>
      <c r="AV63" s="102">
        <v>2287.9055482897379</v>
      </c>
      <c r="AW63" s="102">
        <v>2877.6661586183764</v>
      </c>
      <c r="AX63" s="94">
        <v>2005</v>
      </c>
      <c r="AY63" s="95" t="s">
        <v>249</v>
      </c>
      <c r="AZ63" s="102">
        <v>4396.9753319919519</v>
      </c>
      <c r="BA63" s="102">
        <v>3263.1565845070422</v>
      </c>
      <c r="BB63" s="102">
        <v>2408.3216297786716</v>
      </c>
      <c r="BC63" s="103">
        <v>3356.1511820925552</v>
      </c>
      <c r="BD63" s="42"/>
    </row>
    <row r="64" spans="2:56" x14ac:dyDescent="0.25">
      <c r="B64" s="37">
        <v>2006</v>
      </c>
      <c r="C64" s="90" t="s">
        <v>7</v>
      </c>
      <c r="D64" s="102">
        <v>4379.7135335335333</v>
      </c>
      <c r="E64" s="102">
        <v>4011.9694394394387</v>
      </c>
      <c r="F64" s="102">
        <v>3321.5595595595591</v>
      </c>
      <c r="G64" s="102">
        <v>3904.4141775108437</v>
      </c>
      <c r="H64" s="37">
        <v>2006</v>
      </c>
      <c r="I64" s="90" t="s">
        <v>7</v>
      </c>
      <c r="J64" s="102">
        <v>4323.9587837837835</v>
      </c>
      <c r="K64" s="102">
        <v>3803.1856956956949</v>
      </c>
      <c r="L64" s="102">
        <v>3039.2269969969966</v>
      </c>
      <c r="M64" s="102">
        <v>3722.1238254921586</v>
      </c>
      <c r="N64" s="37">
        <v>2006</v>
      </c>
      <c r="O64" s="90" t="s">
        <v>7</v>
      </c>
      <c r="P64" s="102">
        <v>4420.0467567567566</v>
      </c>
      <c r="Q64" s="102">
        <v>3639.4802602602604</v>
      </c>
      <c r="R64" s="102">
        <v>2803.1590140140138</v>
      </c>
      <c r="S64" s="102">
        <v>3620.8953436770103</v>
      </c>
      <c r="T64" s="37">
        <v>2006</v>
      </c>
      <c r="U64" s="90" t="s">
        <v>7</v>
      </c>
      <c r="V64" s="102">
        <v>4743.8988138138129</v>
      </c>
      <c r="W64" s="102">
        <v>4035.694864864864</v>
      </c>
      <c r="X64" s="102">
        <v>3318.0007457457455</v>
      </c>
      <c r="Y64" s="102">
        <v>4032.531474808141</v>
      </c>
      <c r="Z64" s="37">
        <v>2006</v>
      </c>
      <c r="AA64" s="90" t="s">
        <v>7</v>
      </c>
      <c r="AB64" s="102">
        <v>4647.8108408408407</v>
      </c>
      <c r="AC64" s="102">
        <v>3890.9697697697693</v>
      </c>
      <c r="AD64" s="102">
        <v>2895.6881731731728</v>
      </c>
      <c r="AE64" s="102">
        <v>3811.4895945945946</v>
      </c>
      <c r="AF64" s="37">
        <v>2006</v>
      </c>
      <c r="AG64" s="90" t="s">
        <v>7</v>
      </c>
      <c r="AH64" s="102">
        <v>4813.8888188188184</v>
      </c>
      <c r="AI64" s="102">
        <v>3982.3126576576574</v>
      </c>
      <c r="AJ64" s="102">
        <v>3084.305305305305</v>
      </c>
      <c r="AK64" s="102">
        <v>3960.168927260594</v>
      </c>
      <c r="AL64" s="37">
        <v>2006</v>
      </c>
      <c r="AM64" s="90" t="s">
        <v>7</v>
      </c>
      <c r="AN64" s="102">
        <v>3968.0774024024022</v>
      </c>
      <c r="AO64" s="102">
        <v>3246.824469469469</v>
      </c>
      <c r="AP64" s="102">
        <v>2723.6788388388386</v>
      </c>
      <c r="AQ64" s="102">
        <v>3312.8602369035698</v>
      </c>
      <c r="AR64" s="37">
        <v>2006</v>
      </c>
      <c r="AS64" s="90" t="s">
        <v>7</v>
      </c>
      <c r="AT64" s="102">
        <v>3629.9900900900898</v>
      </c>
      <c r="AU64" s="102">
        <v>2900.4332582582579</v>
      </c>
      <c r="AV64" s="102">
        <v>2435.4149199199201</v>
      </c>
      <c r="AW64" s="102">
        <v>2988.6127560894229</v>
      </c>
      <c r="AX64" s="37">
        <v>2006</v>
      </c>
      <c r="AY64" s="90" t="s">
        <v>7</v>
      </c>
      <c r="AZ64" s="102">
        <v>4506.6445595595587</v>
      </c>
      <c r="BA64" s="102">
        <v>3278.8537937937936</v>
      </c>
      <c r="BB64" s="102">
        <v>2492.3559409409409</v>
      </c>
      <c r="BC64" s="103">
        <v>3425.951431431431</v>
      </c>
      <c r="BD64" s="44"/>
    </row>
    <row r="65" spans="2:56" x14ac:dyDescent="0.25">
      <c r="B65" s="94">
        <v>2006</v>
      </c>
      <c r="C65" s="95" t="s">
        <v>249</v>
      </c>
      <c r="D65" s="102">
        <v>4485.6839822572692</v>
      </c>
      <c r="E65" s="102">
        <v>4108.3725431246912</v>
      </c>
      <c r="F65" s="102">
        <v>3401.643686545096</v>
      </c>
      <c r="G65" s="102">
        <v>3998.5667373090187</v>
      </c>
      <c r="H65" s="94">
        <v>2006</v>
      </c>
      <c r="I65" s="95" t="s">
        <v>249</v>
      </c>
      <c r="J65" s="102">
        <v>4343.1700640709714</v>
      </c>
      <c r="K65" s="102">
        <v>3857.2209659931</v>
      </c>
      <c r="L65" s="102">
        <v>3052.3677723016262</v>
      </c>
      <c r="M65" s="102">
        <v>3750.9196007885657</v>
      </c>
      <c r="N65" s="94">
        <v>2006</v>
      </c>
      <c r="O65" s="95" t="s">
        <v>249</v>
      </c>
      <c r="P65" s="102">
        <v>4483.347688516511</v>
      </c>
      <c r="Q65" s="102">
        <v>3691.3441103992109</v>
      </c>
      <c r="R65" s="102">
        <v>2871.3050073928043</v>
      </c>
      <c r="S65" s="102">
        <v>3681.9989354361755</v>
      </c>
      <c r="T65" s="94">
        <v>2006</v>
      </c>
      <c r="U65" s="95" t="s">
        <v>249</v>
      </c>
      <c r="V65" s="102">
        <v>4811.5969590931491</v>
      </c>
      <c r="W65" s="102">
        <v>4093.1866338097589</v>
      </c>
      <c r="X65" s="102">
        <v>3365.4311335633315</v>
      </c>
      <c r="Y65" s="102">
        <v>4090.071575488746</v>
      </c>
      <c r="Z65" s="94">
        <v>2006</v>
      </c>
      <c r="AA65" s="95" t="s">
        <v>249</v>
      </c>
      <c r="AB65" s="102">
        <v>4760.1984967964509</v>
      </c>
      <c r="AC65" s="102">
        <v>3984.5489748644645</v>
      </c>
      <c r="AD65" s="102">
        <v>2965.9249038935432</v>
      </c>
      <c r="AE65" s="102">
        <v>3903.5574585181535</v>
      </c>
      <c r="AF65" s="94">
        <v>2006</v>
      </c>
      <c r="AG65" s="95" t="s">
        <v>249</v>
      </c>
      <c r="AH65" s="102">
        <v>4834.959896500739</v>
      </c>
      <c r="AI65" s="102">
        <v>4039.4518777723015</v>
      </c>
      <c r="AJ65" s="102">
        <v>3128.2973188762935</v>
      </c>
      <c r="AK65" s="102">
        <v>4000.9030310497783</v>
      </c>
      <c r="AL65" s="94">
        <v>2006</v>
      </c>
      <c r="AM65" s="95" t="s">
        <v>249</v>
      </c>
      <c r="AN65" s="102">
        <v>4063.982962050271</v>
      </c>
      <c r="AO65" s="102">
        <v>3293.006027599803</v>
      </c>
      <c r="AP65" s="102">
        <v>2708.932592410054</v>
      </c>
      <c r="AQ65" s="102">
        <v>3355.3071940200425</v>
      </c>
      <c r="AR65" s="94">
        <v>2006</v>
      </c>
      <c r="AS65" s="95" t="s">
        <v>249</v>
      </c>
      <c r="AT65" s="102">
        <v>3610.7419763430257</v>
      </c>
      <c r="AU65" s="102">
        <v>2998.6330162641693</v>
      </c>
      <c r="AV65" s="102">
        <v>2470.6306308526368</v>
      </c>
      <c r="AW65" s="102">
        <v>3026.6685411532771</v>
      </c>
      <c r="AX65" s="94">
        <v>2006</v>
      </c>
      <c r="AY65" s="95" t="s">
        <v>249</v>
      </c>
      <c r="AZ65" s="102">
        <v>4526.5691227205525</v>
      </c>
      <c r="BA65" s="102">
        <v>3276.6519714144897</v>
      </c>
      <c r="BB65" s="102">
        <v>2503.3387432232626</v>
      </c>
      <c r="BC65" s="103">
        <v>3435.5199457861013</v>
      </c>
      <c r="BD65" s="44"/>
    </row>
    <row r="66" spans="2:56" x14ac:dyDescent="0.25">
      <c r="B66" s="37">
        <v>2007</v>
      </c>
      <c r="C66" s="90" t="s">
        <v>7</v>
      </c>
      <c r="D66" s="102">
        <v>5006.8975803310605</v>
      </c>
      <c r="E66" s="102">
        <v>4545.3260126582281</v>
      </c>
      <c r="F66" s="102">
        <v>3729.4982667964946</v>
      </c>
      <c r="G66" s="102">
        <v>4427.2406199285942</v>
      </c>
      <c r="H66" s="37">
        <v>2007</v>
      </c>
      <c r="I66" s="90" t="s">
        <v>7</v>
      </c>
      <c r="J66" s="102">
        <v>5191.5262074001948</v>
      </c>
      <c r="K66" s="102">
        <v>4533.7867234664063</v>
      </c>
      <c r="L66" s="102">
        <v>3618.7210905550146</v>
      </c>
      <c r="M66" s="102">
        <v>4448.0113404738722</v>
      </c>
      <c r="N66" s="37">
        <v>2007</v>
      </c>
      <c r="O66" s="90" t="s">
        <v>7</v>
      </c>
      <c r="P66" s="102">
        <v>5314.9966017526776</v>
      </c>
      <c r="Q66" s="102">
        <v>4303.0009396299902</v>
      </c>
      <c r="R66" s="102">
        <v>3262.1570545277505</v>
      </c>
      <c r="S66" s="102">
        <v>4293.3848653034729</v>
      </c>
      <c r="T66" s="37">
        <v>2007</v>
      </c>
      <c r="U66" s="90" t="s">
        <v>7</v>
      </c>
      <c r="V66" s="102">
        <v>5181.1408471275554</v>
      </c>
      <c r="W66" s="102">
        <v>4487.6295666991236</v>
      </c>
      <c r="X66" s="102">
        <v>3723.7286222005837</v>
      </c>
      <c r="Y66" s="102">
        <v>4464.1663453424208</v>
      </c>
      <c r="Z66" s="37">
        <v>2007</v>
      </c>
      <c r="AA66" s="90" t="s">
        <v>7</v>
      </c>
      <c r="AB66" s="102">
        <v>5361.1537585199603</v>
      </c>
      <c r="AC66" s="102">
        <v>4408.0084712755597</v>
      </c>
      <c r="AD66" s="102">
        <v>3310.6220691333979</v>
      </c>
      <c r="AE66" s="102">
        <v>4359.9280996429725</v>
      </c>
      <c r="AF66" s="37">
        <v>2007</v>
      </c>
      <c r="AG66" s="90" t="s">
        <v>7</v>
      </c>
      <c r="AH66" s="102">
        <v>5316.15053067186</v>
      </c>
      <c r="AI66" s="102">
        <v>4457.6274148003895</v>
      </c>
      <c r="AJ66" s="102">
        <v>3517.1753456669912</v>
      </c>
      <c r="AK66" s="102">
        <v>4430.3177637130802</v>
      </c>
      <c r="AL66" s="37">
        <v>2007</v>
      </c>
      <c r="AM66" s="90" t="s">
        <v>7</v>
      </c>
      <c r="AN66" s="102">
        <v>4536.0945813047711</v>
      </c>
      <c r="AO66" s="102">
        <v>3805.6575754625119</v>
      </c>
      <c r="AP66" s="102">
        <v>3130.6091577409929</v>
      </c>
      <c r="AQ66" s="102">
        <v>3824.1204381694251</v>
      </c>
      <c r="AR66" s="37">
        <v>2007</v>
      </c>
      <c r="AS66" s="90" t="s">
        <v>7</v>
      </c>
      <c r="AT66" s="102">
        <v>3745.6532716650436</v>
      </c>
      <c r="AU66" s="102">
        <v>3080.9902142161632</v>
      </c>
      <c r="AV66" s="102">
        <v>2587.108636806232</v>
      </c>
      <c r="AW66" s="102">
        <v>3137.9173742291464</v>
      </c>
      <c r="AX66" s="37">
        <v>2007</v>
      </c>
      <c r="AY66" s="90" t="s">
        <v>7</v>
      </c>
      <c r="AZ66" s="102">
        <v>5141.9072638753651</v>
      </c>
      <c r="BA66" s="102">
        <v>3819.5047224926966</v>
      </c>
      <c r="BB66" s="102">
        <v>2868.6672930866598</v>
      </c>
      <c r="BC66" s="103">
        <v>3943.3597598182409</v>
      </c>
    </row>
    <row r="67" spans="2:56" x14ac:dyDescent="0.25">
      <c r="B67" s="94">
        <v>2007</v>
      </c>
      <c r="C67" s="95" t="s">
        <v>249</v>
      </c>
      <c r="D67" s="102">
        <v>5474.6948297362105</v>
      </c>
      <c r="E67" s="102">
        <v>4881.2997505995199</v>
      </c>
      <c r="F67" s="102">
        <v>4004.8483980815345</v>
      </c>
      <c r="G67" s="102">
        <v>4786.9476594724219</v>
      </c>
      <c r="H67" s="94">
        <v>2007</v>
      </c>
      <c r="I67" s="95" t="s">
        <v>249</v>
      </c>
      <c r="J67" s="102">
        <v>5472.4212853717027</v>
      </c>
      <c r="K67" s="102">
        <v>4734.6561390887282</v>
      </c>
      <c r="L67" s="102">
        <v>3707.0140863309352</v>
      </c>
      <c r="M67" s="102">
        <v>4638.0305035971223</v>
      </c>
      <c r="N67" s="94">
        <v>2007</v>
      </c>
      <c r="O67" s="95" t="s">
        <v>249</v>
      </c>
      <c r="P67" s="102">
        <v>5654.3048345323741</v>
      </c>
      <c r="Q67" s="102">
        <v>4577.7815779376497</v>
      </c>
      <c r="R67" s="102">
        <v>3373.9398369304558</v>
      </c>
      <c r="S67" s="102">
        <v>4535.3420831334925</v>
      </c>
      <c r="T67" s="94">
        <v>2007</v>
      </c>
      <c r="U67" s="95" t="s">
        <v>249</v>
      </c>
      <c r="V67" s="102">
        <v>5614.5178081534768</v>
      </c>
      <c r="W67" s="102">
        <v>4818.7772805755394</v>
      </c>
      <c r="X67" s="102">
        <v>3851.3841534772178</v>
      </c>
      <c r="Y67" s="102">
        <v>4761.5597474020788</v>
      </c>
      <c r="Z67" s="94">
        <v>2007</v>
      </c>
      <c r="AA67" s="95" t="s">
        <v>249</v>
      </c>
      <c r="AB67" s="102">
        <v>5756.6143309352519</v>
      </c>
      <c r="AC67" s="102">
        <v>4602.7905659472417</v>
      </c>
      <c r="AD67" s="102">
        <v>3423.9578129496404</v>
      </c>
      <c r="AE67" s="102">
        <v>4594.4542366107116</v>
      </c>
      <c r="AF67" s="94">
        <v>2007</v>
      </c>
      <c r="AG67" s="95" t="s">
        <v>249</v>
      </c>
      <c r="AH67" s="102">
        <v>5550.8585659472419</v>
      </c>
      <c r="AI67" s="102">
        <v>4610.7479712230215</v>
      </c>
      <c r="AJ67" s="102">
        <v>3603.567817745803</v>
      </c>
      <c r="AK67" s="102">
        <v>4588.3914516386894</v>
      </c>
      <c r="AL67" s="94">
        <v>2007</v>
      </c>
      <c r="AM67" s="95" t="s">
        <v>249</v>
      </c>
      <c r="AN67" s="102">
        <v>4692.595568345324</v>
      </c>
      <c r="AO67" s="102">
        <v>3899.1285851318944</v>
      </c>
      <c r="AP67" s="102">
        <v>3176.1414772182252</v>
      </c>
      <c r="AQ67" s="102">
        <v>3922.6218768984804</v>
      </c>
      <c r="AR67" s="94">
        <v>2007</v>
      </c>
      <c r="AS67" s="95" t="s">
        <v>249</v>
      </c>
      <c r="AT67" s="102">
        <v>3985.523270983213</v>
      </c>
      <c r="AU67" s="102">
        <v>3217.0652757793769</v>
      </c>
      <c r="AV67" s="102">
        <v>2778.2712134292565</v>
      </c>
      <c r="AW67" s="102">
        <v>3326.953253397282</v>
      </c>
      <c r="AX67" s="94">
        <v>2007</v>
      </c>
      <c r="AY67" s="95" t="s">
        <v>249</v>
      </c>
      <c r="AZ67" s="102">
        <v>5420.1297649880098</v>
      </c>
      <c r="BA67" s="102">
        <v>4063.9605515587532</v>
      </c>
      <c r="BB67" s="102">
        <v>3193.1930599520383</v>
      </c>
      <c r="BC67" s="103">
        <v>4225.7611254996009</v>
      </c>
    </row>
    <row r="68" spans="2:56" x14ac:dyDescent="0.25">
      <c r="B68" s="37">
        <v>2008</v>
      </c>
      <c r="C68" s="90" t="s">
        <v>7</v>
      </c>
      <c r="D68" s="102">
        <v>6041.4356627634661</v>
      </c>
      <c r="E68" s="102">
        <v>5290.9743419203742</v>
      </c>
      <c r="F68" s="102">
        <v>4301.830796252927</v>
      </c>
      <c r="G68" s="102">
        <v>5211.4136003122558</v>
      </c>
      <c r="H68" s="37">
        <v>2008</v>
      </c>
      <c r="I68" s="90" t="s">
        <v>7</v>
      </c>
      <c r="J68" s="102">
        <v>5824.9564355971888</v>
      </c>
      <c r="K68" s="102">
        <v>5040.0804683840752</v>
      </c>
      <c r="L68" s="102">
        <v>3909.9478875878222</v>
      </c>
      <c r="M68" s="102">
        <v>4924.9949305230284</v>
      </c>
      <c r="N68" s="37">
        <v>2008</v>
      </c>
      <c r="O68" s="90" t="s">
        <v>7</v>
      </c>
      <c r="P68" s="102">
        <v>6240.1524918032783</v>
      </c>
      <c r="Q68" s="102">
        <v>5006.7759718969555</v>
      </c>
      <c r="R68" s="102">
        <v>3624.6393676814987</v>
      </c>
      <c r="S68" s="102">
        <v>4957.1892771272442</v>
      </c>
      <c r="T68" s="37">
        <v>2008</v>
      </c>
      <c r="U68" s="90" t="s">
        <v>7</v>
      </c>
      <c r="V68" s="102">
        <v>6250.1438407494143</v>
      </c>
      <c r="W68" s="102">
        <v>5317.6179391100695</v>
      </c>
      <c r="X68" s="102">
        <v>4213.0188056206089</v>
      </c>
      <c r="Y68" s="102">
        <v>5260.2601951600309</v>
      </c>
      <c r="Z68" s="37">
        <v>2008</v>
      </c>
      <c r="AA68" s="90" t="s">
        <v>7</v>
      </c>
      <c r="AB68" s="102">
        <v>6183.5348477751759</v>
      </c>
      <c r="AC68" s="102">
        <v>4944.6075784543327</v>
      </c>
      <c r="AD68" s="102">
        <v>3644.6220655737707</v>
      </c>
      <c r="AE68" s="102">
        <v>4924.2548306010931</v>
      </c>
      <c r="AF68" s="37">
        <v>2008</v>
      </c>
      <c r="AG68" s="90" t="s">
        <v>7</v>
      </c>
      <c r="AH68" s="102">
        <v>6071.4097096018731</v>
      </c>
      <c r="AI68" s="102">
        <v>4862.456487119438</v>
      </c>
      <c r="AJ68" s="102">
        <v>3801.1531990632316</v>
      </c>
      <c r="AK68" s="102">
        <v>4911.6731319281807</v>
      </c>
      <c r="AL68" s="37">
        <v>2008</v>
      </c>
      <c r="AM68" s="90" t="s">
        <v>7</v>
      </c>
      <c r="AN68" s="102">
        <v>5269.8814941451992</v>
      </c>
      <c r="AO68" s="102">
        <v>4340.6860421545671</v>
      </c>
      <c r="AP68" s="102">
        <v>3504.7431803278691</v>
      </c>
      <c r="AQ68" s="102">
        <v>4371.770238875878</v>
      </c>
      <c r="AR68" s="37">
        <v>2008</v>
      </c>
      <c r="AS68" s="90" t="s">
        <v>7</v>
      </c>
      <c r="AT68" s="102">
        <v>4320.7033442622951</v>
      </c>
      <c r="AU68" s="102">
        <v>3424.8123887587822</v>
      </c>
      <c r="AV68" s="102">
        <v>2930.7956908665105</v>
      </c>
      <c r="AW68" s="102">
        <v>3558.7704746291956</v>
      </c>
      <c r="AX68" s="37">
        <v>2008</v>
      </c>
      <c r="AY68" s="90" t="s">
        <v>7</v>
      </c>
      <c r="AZ68" s="102">
        <v>5981.4875690866511</v>
      </c>
      <c r="BA68" s="102">
        <v>4326.2540936768146</v>
      </c>
      <c r="BB68" s="102">
        <v>3492.5315316159249</v>
      </c>
      <c r="BC68" s="103">
        <v>4600.0910647931305</v>
      </c>
    </row>
    <row r="69" spans="2:56" x14ac:dyDescent="0.25">
      <c r="B69" s="94">
        <v>2008</v>
      </c>
      <c r="C69" s="95" t="s">
        <v>249</v>
      </c>
      <c r="D69" s="102">
        <v>6307.815315356489</v>
      </c>
      <c r="E69" s="102">
        <v>5524.6192870201094</v>
      </c>
      <c r="F69" s="102">
        <v>4450.0266727605112</v>
      </c>
      <c r="G69" s="102">
        <v>5427.4870917123699</v>
      </c>
      <c r="H69" s="94">
        <v>2008</v>
      </c>
      <c r="I69" s="95" t="s">
        <v>249</v>
      </c>
      <c r="J69" s="102">
        <v>6025.0847989031072</v>
      </c>
      <c r="K69" s="102">
        <v>5016.5709643510045</v>
      </c>
      <c r="L69" s="102">
        <v>4043.8046663619743</v>
      </c>
      <c r="M69" s="102">
        <v>5028.486809872029</v>
      </c>
      <c r="N69" s="94">
        <v>2008</v>
      </c>
      <c r="O69" s="95" t="s">
        <v>249</v>
      </c>
      <c r="P69" s="102">
        <v>6576.463468921389</v>
      </c>
      <c r="Q69" s="102">
        <v>5325.2996892138935</v>
      </c>
      <c r="R69" s="102">
        <v>3855.3176553930525</v>
      </c>
      <c r="S69" s="102">
        <v>5252.3602711761123</v>
      </c>
      <c r="T69" s="94">
        <v>2008</v>
      </c>
      <c r="U69" s="95" t="s">
        <v>249</v>
      </c>
      <c r="V69" s="102">
        <v>6708.6210283363798</v>
      </c>
      <c r="W69" s="102">
        <v>5603.6971709323579</v>
      </c>
      <c r="X69" s="102">
        <v>4357.9496846435095</v>
      </c>
      <c r="Y69" s="102">
        <v>5556.755961304083</v>
      </c>
      <c r="Z69" s="94">
        <v>2008</v>
      </c>
      <c r="AA69" s="95" t="s">
        <v>249</v>
      </c>
      <c r="AB69" s="102">
        <v>6516.8842413162702</v>
      </c>
      <c r="AC69" s="102">
        <v>5162.8108866544781</v>
      </c>
      <c r="AD69" s="102">
        <v>3733.9926828153566</v>
      </c>
      <c r="AE69" s="102">
        <v>5137.8959369287022</v>
      </c>
      <c r="AF69" s="94">
        <v>2008</v>
      </c>
      <c r="AG69" s="95" t="s">
        <v>249</v>
      </c>
      <c r="AH69" s="102">
        <v>6101.9961654478975</v>
      </c>
      <c r="AI69" s="102">
        <v>4886.5799223034737</v>
      </c>
      <c r="AJ69" s="102">
        <v>3782.7393235831805</v>
      </c>
      <c r="AK69" s="102">
        <v>4923.7718037781833</v>
      </c>
      <c r="AL69" s="94">
        <v>2008</v>
      </c>
      <c r="AM69" s="95" t="s">
        <v>249</v>
      </c>
      <c r="AN69" s="102">
        <v>5759.6864213893969</v>
      </c>
      <c r="AO69" s="102">
        <v>4532.3543327239486</v>
      </c>
      <c r="AP69" s="102">
        <v>3624.5835557586834</v>
      </c>
      <c r="AQ69" s="102">
        <v>4638.8747699573423</v>
      </c>
      <c r="AR69" s="94">
        <v>2008</v>
      </c>
      <c r="AS69" s="95" t="s">
        <v>249</v>
      </c>
      <c r="AT69" s="102">
        <v>4595.1833363802562</v>
      </c>
      <c r="AU69" s="102">
        <v>3575.836914990859</v>
      </c>
      <c r="AV69" s="102">
        <v>2974.6283455210232</v>
      </c>
      <c r="AW69" s="102">
        <v>3715.2161989640458</v>
      </c>
      <c r="AX69" s="94">
        <v>2008</v>
      </c>
      <c r="AY69" s="95" t="s">
        <v>249</v>
      </c>
      <c r="AZ69" s="102">
        <v>6186.4903427787931</v>
      </c>
      <c r="BA69" s="102">
        <v>4517.1887111517362</v>
      </c>
      <c r="BB69" s="102">
        <v>3646.2487294332718</v>
      </c>
      <c r="BC69" s="103">
        <v>4783.3092611212669</v>
      </c>
    </row>
    <row r="70" spans="2:56" x14ac:dyDescent="0.25">
      <c r="B70" s="37">
        <v>2009</v>
      </c>
      <c r="C70" s="90" t="s">
        <v>7</v>
      </c>
      <c r="D70" s="102">
        <v>5963.8692242595207</v>
      </c>
      <c r="E70" s="102">
        <v>5133.6968453220497</v>
      </c>
      <c r="F70" s="102">
        <v>3929.111151857076</v>
      </c>
      <c r="G70" s="102">
        <v>5008.8924071462152</v>
      </c>
      <c r="H70" s="37">
        <v>2009</v>
      </c>
      <c r="I70" s="90" t="s">
        <v>7</v>
      </c>
      <c r="J70" s="102">
        <v>5771.0909402914904</v>
      </c>
      <c r="K70" s="102">
        <v>4751.4832534085572</v>
      </c>
      <c r="L70" s="102">
        <v>3687.3025528913963</v>
      </c>
      <c r="M70" s="102">
        <v>4736.6255821971481</v>
      </c>
      <c r="N70" s="37">
        <v>2009</v>
      </c>
      <c r="O70" s="90" t="s">
        <v>7</v>
      </c>
      <c r="P70" s="102">
        <v>6201.2205218617773</v>
      </c>
      <c r="Q70" s="102">
        <v>4917.5177291960508</v>
      </c>
      <c r="R70" s="102">
        <v>3651.6441419840153</v>
      </c>
      <c r="S70" s="102">
        <v>4923.4607976806146</v>
      </c>
      <c r="T70" s="37">
        <v>2009</v>
      </c>
      <c r="U70" s="90" t="s">
        <v>7</v>
      </c>
      <c r="V70" s="102">
        <v>6075.3017583450874</v>
      </c>
      <c r="W70" s="102">
        <v>5096.9241090738133</v>
      </c>
      <c r="X70" s="102">
        <v>3864.4802820874474</v>
      </c>
      <c r="Y70" s="102">
        <v>5012.2353831687824</v>
      </c>
      <c r="Z70" s="37">
        <v>2009</v>
      </c>
      <c r="AA70" s="90" t="s">
        <v>7</v>
      </c>
      <c r="AB70" s="102">
        <v>6312.6530559473431</v>
      </c>
      <c r="AC70" s="102">
        <v>4926.4323319228961</v>
      </c>
      <c r="AD70" s="102">
        <v>3492.2956182416551</v>
      </c>
      <c r="AE70" s="102">
        <v>4910.4603353706316</v>
      </c>
      <c r="AF70" s="37">
        <v>2009</v>
      </c>
      <c r="AG70" s="90" t="s">
        <v>7</v>
      </c>
      <c r="AH70" s="102">
        <v>6154.4188575458393</v>
      </c>
      <c r="AI70" s="102">
        <v>4801.6278937470615</v>
      </c>
      <c r="AJ70" s="102">
        <v>3695.1028302773861</v>
      </c>
      <c r="AK70" s="102">
        <v>4883.7165271900958</v>
      </c>
      <c r="AL70" s="37">
        <v>2009</v>
      </c>
      <c r="AM70" s="90" t="s">
        <v>7</v>
      </c>
      <c r="AN70" s="102">
        <v>5702.0027691584392</v>
      </c>
      <c r="AO70" s="102">
        <v>4349.2118053596614</v>
      </c>
      <c r="AP70" s="102">
        <v>3322.9181664315938</v>
      </c>
      <c r="AQ70" s="102">
        <v>4458.0442469832315</v>
      </c>
      <c r="AR70" s="37">
        <v>2009</v>
      </c>
      <c r="AS70" s="90" t="s">
        <v>7</v>
      </c>
      <c r="AT70" s="102">
        <v>4612.1925858015984</v>
      </c>
      <c r="AU70" s="102">
        <v>3595.9278749412319</v>
      </c>
      <c r="AV70" s="102">
        <v>2902.817512929008</v>
      </c>
      <c r="AW70" s="102">
        <v>3703.6459912239457</v>
      </c>
      <c r="AX70" s="37">
        <v>2009</v>
      </c>
      <c r="AY70" s="90" t="s">
        <v>7</v>
      </c>
      <c r="AZ70" s="102">
        <v>6332.7109120827454</v>
      </c>
      <c r="BA70" s="102">
        <v>4511.9033051245888</v>
      </c>
      <c r="BB70" s="102">
        <v>3555.8121626704278</v>
      </c>
      <c r="BC70" s="103">
        <v>4800.1421266259213</v>
      </c>
    </row>
    <row r="71" spans="2:56" x14ac:dyDescent="0.25">
      <c r="B71" s="94">
        <v>2009</v>
      </c>
      <c r="C71" s="95" t="s">
        <v>249</v>
      </c>
      <c r="D71" s="102">
        <v>5855.1977407407403</v>
      </c>
      <c r="E71" s="102">
        <v>4966.38399074074</v>
      </c>
      <c r="F71" s="102">
        <v>3722.044740740741</v>
      </c>
      <c r="G71" s="102">
        <v>4847.8754907407401</v>
      </c>
      <c r="H71" s="94">
        <v>2009</v>
      </c>
      <c r="I71" s="95" t="s">
        <v>249</v>
      </c>
      <c r="J71" s="102">
        <v>5821.1814120370373</v>
      </c>
      <c r="K71" s="102">
        <v>4689.8641574074072</v>
      </c>
      <c r="L71" s="102">
        <v>3656.2066851851851</v>
      </c>
      <c r="M71" s="102">
        <v>4722.4174182098805</v>
      </c>
      <c r="N71" s="94">
        <v>2009</v>
      </c>
      <c r="O71" s="95" t="s">
        <v>249</v>
      </c>
      <c r="P71" s="102">
        <v>6433.4753287037038</v>
      </c>
      <c r="Q71" s="102">
        <v>4605.3719861111113</v>
      </c>
      <c r="R71" s="102">
        <v>3301.7784861111109</v>
      </c>
      <c r="S71" s="102">
        <v>4780.2086003086415</v>
      </c>
      <c r="T71" s="94">
        <v>2009</v>
      </c>
      <c r="U71" s="95" t="s">
        <v>249</v>
      </c>
      <c r="V71" s="102">
        <v>6118.5499629629621</v>
      </c>
      <c r="W71" s="102">
        <v>4991.621912037037</v>
      </c>
      <c r="X71" s="102">
        <v>3747.282662037037</v>
      </c>
      <c r="Y71" s="102">
        <v>4952.4848456790114</v>
      </c>
      <c r="Z71" s="94">
        <v>2009</v>
      </c>
      <c r="AA71" s="95" t="s">
        <v>249</v>
      </c>
      <c r="AB71" s="102">
        <v>6135.009476851852</v>
      </c>
      <c r="AC71" s="102">
        <v>4666.8208379629623</v>
      </c>
      <c r="AD71" s="102">
        <v>3229.3566249999999</v>
      </c>
      <c r="AE71" s="102">
        <v>4677.0623132716046</v>
      </c>
      <c r="AF71" s="94">
        <v>2009</v>
      </c>
      <c r="AG71" s="95" t="s">
        <v>249</v>
      </c>
      <c r="AH71" s="102">
        <v>6154.7608935185181</v>
      </c>
      <c r="AI71" s="102">
        <v>4667.9181388888883</v>
      </c>
      <c r="AJ71" s="102">
        <v>3412.6058796296297</v>
      </c>
      <c r="AK71" s="102">
        <v>4745.0949706790116</v>
      </c>
      <c r="AL71" s="94">
        <v>2009</v>
      </c>
      <c r="AM71" s="95" t="s">
        <v>249</v>
      </c>
      <c r="AN71" s="102">
        <v>5376.7745370370376</v>
      </c>
      <c r="AO71" s="102">
        <v>4039.1647083333337</v>
      </c>
      <c r="AP71" s="102">
        <v>3077.929097222222</v>
      </c>
      <c r="AQ71" s="102">
        <v>4164.622780864197</v>
      </c>
      <c r="AR71" s="94">
        <v>2009</v>
      </c>
      <c r="AS71" s="95" t="s">
        <v>249</v>
      </c>
      <c r="AT71" s="102">
        <v>4537.3393287037034</v>
      </c>
      <c r="AU71" s="102">
        <v>3454.3033148148147</v>
      </c>
      <c r="AV71" s="102">
        <v>2738.8631111111108</v>
      </c>
      <c r="AW71" s="102">
        <v>3576.8352515432098</v>
      </c>
      <c r="AX71" s="94">
        <v>2009</v>
      </c>
      <c r="AY71" s="95" t="s">
        <v>249</v>
      </c>
      <c r="AZ71" s="102">
        <v>6047.2254027777781</v>
      </c>
      <c r="BA71" s="102">
        <v>4247.6518842592595</v>
      </c>
      <c r="BB71" s="102">
        <v>3306.1676898148148</v>
      </c>
      <c r="BC71" s="103">
        <v>4533.6816589506179</v>
      </c>
    </row>
    <row r="72" spans="2:56" x14ac:dyDescent="0.25">
      <c r="B72" s="40">
        <v>2010</v>
      </c>
      <c r="C72" s="90" t="s">
        <v>7</v>
      </c>
      <c r="D72" s="102">
        <v>6044.1513465073531</v>
      </c>
      <c r="E72" s="102">
        <v>5127.0175505514708</v>
      </c>
      <c r="F72" s="102">
        <v>3805.7784834558825</v>
      </c>
      <c r="G72" s="102">
        <v>4992.3157935049021</v>
      </c>
      <c r="H72" s="40">
        <v>2010</v>
      </c>
      <c r="I72" s="91" t="s">
        <v>7</v>
      </c>
      <c r="J72" s="102">
        <v>6009.2959053308823</v>
      </c>
      <c r="K72" s="102">
        <v>4841.6386259191177</v>
      </c>
      <c r="L72" s="102">
        <v>3738.2460661764708</v>
      </c>
      <c r="M72" s="102">
        <v>4863.0601991421572</v>
      </c>
      <c r="N72" s="40">
        <v>2010</v>
      </c>
      <c r="O72" s="91" t="s">
        <v>7</v>
      </c>
      <c r="P72" s="102">
        <v>6513.6105698529409</v>
      </c>
      <c r="Q72" s="102">
        <v>4617.2567233455884</v>
      </c>
      <c r="R72" s="102">
        <v>3212.1467509191175</v>
      </c>
      <c r="S72" s="102">
        <v>4781.0046813725494</v>
      </c>
      <c r="T72" s="40">
        <v>2010</v>
      </c>
      <c r="U72" s="91" t="s">
        <v>7</v>
      </c>
      <c r="V72" s="102">
        <v>6316.4594806985297</v>
      </c>
      <c r="W72" s="102">
        <v>5054.0389705882353</v>
      </c>
      <c r="X72" s="102">
        <v>3756.7630193014706</v>
      </c>
      <c r="Y72" s="102">
        <v>5042.4204901960784</v>
      </c>
      <c r="Z72" s="40">
        <v>2010</v>
      </c>
      <c r="AA72" s="91" t="s">
        <v>7</v>
      </c>
      <c r="AB72" s="102">
        <v>6394.884223345588</v>
      </c>
      <c r="AC72" s="102">
        <v>4817.6755101102945</v>
      </c>
      <c r="AD72" s="102">
        <v>3334.1407950367648</v>
      </c>
      <c r="AE72" s="102">
        <v>4848.9001761642166</v>
      </c>
      <c r="AF72" s="40">
        <v>2010</v>
      </c>
      <c r="AG72" s="91" t="s">
        <v>7</v>
      </c>
      <c r="AH72" s="102">
        <v>6231.4993428308826</v>
      </c>
      <c r="AI72" s="102">
        <v>4726.1799770220587</v>
      </c>
      <c r="AJ72" s="102">
        <v>3353.7469806985296</v>
      </c>
      <c r="AK72" s="102">
        <v>4770.4754335171574</v>
      </c>
      <c r="AL72" s="40">
        <v>2010</v>
      </c>
      <c r="AM72" s="91" t="s">
        <v>7</v>
      </c>
      <c r="AN72" s="102">
        <v>5604.1014016544113</v>
      </c>
      <c r="AO72" s="102">
        <v>4250.185358455883</v>
      </c>
      <c r="AP72" s="102">
        <v>3024.798754595588</v>
      </c>
      <c r="AQ72" s="102">
        <v>4293.0285049019612</v>
      </c>
      <c r="AR72" s="40">
        <v>2010</v>
      </c>
      <c r="AS72" s="91" t="s">
        <v>7</v>
      </c>
      <c r="AT72" s="102">
        <v>4774.106208639706</v>
      </c>
      <c r="AU72" s="102">
        <v>3497.5256755514706</v>
      </c>
      <c r="AV72" s="102">
        <v>2800.4168520220592</v>
      </c>
      <c r="AW72" s="102">
        <v>3690.6829120710786</v>
      </c>
      <c r="AX72" s="40">
        <v>2010</v>
      </c>
      <c r="AY72" s="91" t="s">
        <v>7</v>
      </c>
      <c r="AZ72" s="102">
        <v>6122.5760891544114</v>
      </c>
      <c r="BA72" s="102">
        <v>4300.2900551470593</v>
      </c>
      <c r="BB72" s="102">
        <v>3249.1806571691177</v>
      </c>
      <c r="BC72" s="103">
        <v>4557.3489338235295</v>
      </c>
      <c r="BD72" s="58"/>
    </row>
    <row r="73" spans="2:56" x14ac:dyDescent="0.25">
      <c r="B73" s="96">
        <v>2010</v>
      </c>
      <c r="C73" s="95" t="s">
        <v>249</v>
      </c>
      <c r="D73" s="102">
        <v>6563.5476923076912</v>
      </c>
      <c r="E73" s="102">
        <v>5619.3865659340654</v>
      </c>
      <c r="F73" s="102">
        <v>4208.5710897435893</v>
      </c>
      <c r="G73" s="103">
        <v>5463.8351159951162</v>
      </c>
      <c r="H73" s="110">
        <v>2010</v>
      </c>
      <c r="I73" s="95" t="s">
        <v>249</v>
      </c>
      <c r="J73" s="102">
        <v>6465.8758516483513</v>
      </c>
      <c r="K73" s="102">
        <v>5210.2500778388276</v>
      </c>
      <c r="L73" s="102">
        <v>4059.8928434065933</v>
      </c>
      <c r="M73" s="102">
        <v>5245.3395909645906</v>
      </c>
      <c r="N73" s="96">
        <v>2010</v>
      </c>
      <c r="O73" s="95" t="s">
        <v>249</v>
      </c>
      <c r="P73" s="102">
        <v>6749.1241895604398</v>
      </c>
      <c r="Q73" s="102">
        <v>4784.8349496336996</v>
      </c>
      <c r="R73" s="102">
        <v>3295.8820009157507</v>
      </c>
      <c r="S73" s="102">
        <v>4943.28038003663</v>
      </c>
      <c r="T73" s="96">
        <v>2010</v>
      </c>
      <c r="U73" s="95" t="s">
        <v>249</v>
      </c>
      <c r="V73" s="102">
        <v>6796.8748672161173</v>
      </c>
      <c r="W73" s="102">
        <v>5489.1574450549442</v>
      </c>
      <c r="X73" s="102">
        <v>4004.5454670329668</v>
      </c>
      <c r="Y73" s="102">
        <v>5430.1925931013429</v>
      </c>
      <c r="Z73" s="96">
        <v>2010</v>
      </c>
      <c r="AA73" s="95" t="s">
        <v>249</v>
      </c>
      <c r="AB73" s="102">
        <v>6753.4651602564099</v>
      </c>
      <c r="AC73" s="102">
        <v>5039.866978021978</v>
      </c>
      <c r="AD73" s="102">
        <v>3487.969954212454</v>
      </c>
      <c r="AE73" s="102">
        <v>5093.7673641636147</v>
      </c>
      <c r="AF73" s="96">
        <v>2010</v>
      </c>
      <c r="AG73" s="95" t="s">
        <v>249</v>
      </c>
      <c r="AH73" s="102">
        <v>6580.9115750915753</v>
      </c>
      <c r="AI73" s="102">
        <v>5038.781735347985</v>
      </c>
      <c r="AJ73" s="102">
        <v>3474.9470421245419</v>
      </c>
      <c r="AK73" s="102">
        <v>5031.5467841880336</v>
      </c>
      <c r="AL73" s="96">
        <v>2010</v>
      </c>
      <c r="AM73" s="95" t="s">
        <v>249</v>
      </c>
      <c r="AN73" s="102">
        <v>5862.4809249084246</v>
      </c>
      <c r="AO73" s="102">
        <v>4403.914771062271</v>
      </c>
      <c r="AP73" s="102">
        <v>3134.1808424908422</v>
      </c>
      <c r="AQ73" s="102">
        <v>4466.8588461538466</v>
      </c>
      <c r="AR73" s="96">
        <v>2010</v>
      </c>
      <c r="AS73" s="95" t="s">
        <v>249</v>
      </c>
      <c r="AT73" s="102">
        <v>4994.2867857142855</v>
      </c>
      <c r="AU73" s="102">
        <v>3484.714226190476</v>
      </c>
      <c r="AV73" s="102">
        <v>2818.3752243589743</v>
      </c>
      <c r="AW73" s="102">
        <v>3765.7920787545786</v>
      </c>
      <c r="AX73" s="96">
        <v>2010</v>
      </c>
      <c r="AY73" s="95" t="s">
        <v>249</v>
      </c>
      <c r="AZ73" s="102">
        <v>6283.5550824175825</v>
      </c>
      <c r="BA73" s="102">
        <v>4412.5967124542121</v>
      </c>
      <c r="BB73" s="102">
        <v>3366.4227747252744</v>
      </c>
      <c r="BC73" s="103">
        <v>4687.5248565323564</v>
      </c>
    </row>
    <row r="74" spans="2:56" x14ac:dyDescent="0.25">
      <c r="B74" s="41">
        <v>2011</v>
      </c>
      <c r="C74" s="90" t="s">
        <v>7</v>
      </c>
      <c r="D74" s="102">
        <v>8688.502375838927</v>
      </c>
      <c r="E74" s="102">
        <v>6989.6154228187916</v>
      </c>
      <c r="F74" s="102">
        <v>5152.8662326621925</v>
      </c>
      <c r="G74" s="103">
        <v>6943.661343773304</v>
      </c>
      <c r="H74" s="131">
        <v>2011</v>
      </c>
      <c r="I74" s="92" t="s">
        <v>7</v>
      </c>
      <c r="J74" s="102">
        <v>7749.9786845637591</v>
      </c>
      <c r="K74" s="102">
        <v>6362.8724832214766</v>
      </c>
      <c r="L74" s="102">
        <v>4632.1711677852345</v>
      </c>
      <c r="M74" s="102">
        <v>6248.3407785234895</v>
      </c>
      <c r="N74" s="41">
        <v>2011</v>
      </c>
      <c r="O74" s="92" t="s">
        <v>7</v>
      </c>
      <c r="P74" s="102">
        <v>7930.2600715883664</v>
      </c>
      <c r="Q74" s="102">
        <v>6222.8892885906034</v>
      </c>
      <c r="R74" s="102">
        <v>4514.4580268456375</v>
      </c>
      <c r="S74" s="102">
        <v>6222.5357956748694</v>
      </c>
      <c r="T74" s="41">
        <v>2011</v>
      </c>
      <c r="U74" s="92" t="s">
        <v>7</v>
      </c>
      <c r="V74" s="102">
        <v>8658.8089709172255</v>
      </c>
      <c r="W74" s="102">
        <v>6855.9951006711408</v>
      </c>
      <c r="X74" s="102">
        <v>5161.3500626398209</v>
      </c>
      <c r="Y74" s="102">
        <v>6892.051378076063</v>
      </c>
      <c r="Z74" s="41">
        <v>2011</v>
      </c>
      <c r="AA74" s="92" t="s">
        <v>7</v>
      </c>
      <c r="AB74" s="102">
        <v>8215.5288545861295</v>
      </c>
      <c r="AC74" s="102">
        <v>6307.7275883668908</v>
      </c>
      <c r="AD74" s="102">
        <v>4287.5155749440719</v>
      </c>
      <c r="AE74" s="102">
        <v>6270.2573392990307</v>
      </c>
      <c r="AF74" s="41">
        <v>2011</v>
      </c>
      <c r="AG74" s="92" t="s">
        <v>7</v>
      </c>
      <c r="AH74" s="102">
        <v>8170.9887472035789</v>
      </c>
      <c r="AI74" s="102">
        <v>6201.6797136465329</v>
      </c>
      <c r="AJ74" s="102">
        <v>4374.4748322147652</v>
      </c>
      <c r="AK74" s="102">
        <v>6249.0477643549593</v>
      </c>
      <c r="AL74" s="41">
        <v>2011</v>
      </c>
      <c r="AM74" s="92" t="s">
        <v>7</v>
      </c>
      <c r="AN74" s="102">
        <v>7179.441118568232</v>
      </c>
      <c r="AO74" s="102">
        <v>5615.234966442953</v>
      </c>
      <c r="AP74" s="102">
        <v>3828.3282774049212</v>
      </c>
      <c r="AQ74" s="102">
        <v>5541.0014541387027</v>
      </c>
      <c r="AR74" s="41">
        <v>2011</v>
      </c>
      <c r="AS74" s="92" t="s">
        <v>7</v>
      </c>
      <c r="AT74" s="102">
        <v>6261.0665234899334</v>
      </c>
      <c r="AU74" s="102">
        <v>4347.9628635346753</v>
      </c>
      <c r="AV74" s="102">
        <v>3053.1183131991052</v>
      </c>
      <c r="AW74" s="102">
        <v>4554.0492334079045</v>
      </c>
      <c r="AX74" s="41">
        <v>2011</v>
      </c>
      <c r="AY74" s="92" t="s">
        <v>7</v>
      </c>
      <c r="AZ74" s="102">
        <v>7666.2008635346756</v>
      </c>
      <c r="BA74" s="102">
        <v>5483.7356017897091</v>
      </c>
      <c r="BB74" s="102">
        <v>3501.7008232662188</v>
      </c>
      <c r="BC74" s="103">
        <v>5550.545762863534</v>
      </c>
      <c r="BD74" s="58"/>
    </row>
    <row r="75" spans="2:56" x14ac:dyDescent="0.25">
      <c r="B75" s="96">
        <v>2011</v>
      </c>
      <c r="C75" s="95" t="s">
        <v>249</v>
      </c>
      <c r="D75" s="102">
        <v>8803.7870251211989</v>
      </c>
      <c r="E75" s="102">
        <v>7251.5293697664165</v>
      </c>
      <c r="F75" s="102">
        <v>5307.5512428382544</v>
      </c>
      <c r="G75" s="103">
        <v>7120.9558792419566</v>
      </c>
      <c r="H75" s="110">
        <v>2011</v>
      </c>
      <c r="I75" s="95" t="s">
        <v>249</v>
      </c>
      <c r="J75" s="102">
        <v>7719.5047598060819</v>
      </c>
      <c r="K75" s="102">
        <v>6355.2729308065227</v>
      </c>
      <c r="L75" s="102">
        <v>4756.0088188629352</v>
      </c>
      <c r="M75" s="102">
        <v>6276.9288364918466</v>
      </c>
      <c r="N75" s="96">
        <v>2011</v>
      </c>
      <c r="O75" s="95" t="s">
        <v>249</v>
      </c>
      <c r="P75" s="102">
        <v>7514.7655266637285</v>
      </c>
      <c r="Q75" s="102">
        <v>6141.1324063464081</v>
      </c>
      <c r="R75" s="102">
        <v>4602.4543940061694</v>
      </c>
      <c r="S75" s="102">
        <v>6086.1174423387683</v>
      </c>
      <c r="T75" s="96">
        <v>2011</v>
      </c>
      <c r="U75" s="95" t="s">
        <v>249</v>
      </c>
      <c r="V75" s="102">
        <v>8396.3977346848824</v>
      </c>
      <c r="W75" s="102">
        <v>6710.4328250330536</v>
      </c>
      <c r="X75" s="102">
        <v>5055.8055531070959</v>
      </c>
      <c r="Y75" s="103">
        <v>6720.8787042750109</v>
      </c>
      <c r="Z75" s="110">
        <v>2011</v>
      </c>
      <c r="AA75" s="95" t="s">
        <v>249</v>
      </c>
      <c r="AB75" s="102">
        <v>8068.3971264874399</v>
      </c>
      <c r="AC75" s="102">
        <v>6368.8525738210665</v>
      </c>
      <c r="AD75" s="102">
        <v>4434.2757382106656</v>
      </c>
      <c r="AE75" s="102">
        <v>6290.5084795063904</v>
      </c>
      <c r="AF75" s="96">
        <v>2011</v>
      </c>
      <c r="AG75" s="95" t="s">
        <v>249</v>
      </c>
      <c r="AH75" s="102">
        <v>7693.3900617011905</v>
      </c>
      <c r="AI75" s="102">
        <v>5811.0426223005725</v>
      </c>
      <c r="AJ75" s="102">
        <v>4130.3006522697224</v>
      </c>
      <c r="AK75" s="102">
        <v>5878.2444454238275</v>
      </c>
      <c r="AL75" s="96">
        <v>2011</v>
      </c>
      <c r="AM75" s="95" t="s">
        <v>249</v>
      </c>
      <c r="AN75" s="102">
        <v>7220.1917320405464</v>
      </c>
      <c r="AO75" s="102">
        <v>5542.5835257822828</v>
      </c>
      <c r="AP75" s="102">
        <v>3969.4341119435876</v>
      </c>
      <c r="AQ75" s="102">
        <v>5577.4031232554717</v>
      </c>
      <c r="AR75" s="96">
        <v>2011</v>
      </c>
      <c r="AS75" s="95" t="s">
        <v>249</v>
      </c>
      <c r="AT75" s="102">
        <v>5918.6351784927274</v>
      </c>
      <c r="AU75" s="102">
        <v>4054.0457338034371</v>
      </c>
      <c r="AV75" s="102">
        <v>2886.1964345526662</v>
      </c>
      <c r="AW75" s="102">
        <v>4286.2924489496099</v>
      </c>
      <c r="AX75" s="96">
        <v>2011</v>
      </c>
      <c r="AY75" s="95" t="s">
        <v>249</v>
      </c>
      <c r="AZ75" s="102">
        <v>7770.6895680916705</v>
      </c>
      <c r="BA75" s="102">
        <v>5451.704376377259</v>
      </c>
      <c r="BB75" s="102">
        <v>3540.1084750991627</v>
      </c>
      <c r="BC75" s="103">
        <v>5587.5008065226966</v>
      </c>
    </row>
    <row r="76" spans="2:56" x14ac:dyDescent="0.25">
      <c r="B76" s="43">
        <v>2012</v>
      </c>
      <c r="C76" s="90" t="s">
        <v>7</v>
      </c>
      <c r="D76" s="102">
        <v>11009.821935483871</v>
      </c>
      <c r="E76" s="102">
        <v>8766.7360287707052</v>
      </c>
      <c r="F76" s="102">
        <v>6035.9778291194416</v>
      </c>
      <c r="G76" s="103">
        <v>8604.1785977913387</v>
      </c>
      <c r="H76" s="93">
        <v>2012</v>
      </c>
      <c r="I76" s="91" t="s">
        <v>7</v>
      </c>
      <c r="J76" s="102">
        <v>10024.14530950305</v>
      </c>
      <c r="K76" s="102">
        <v>8143.7140104620748</v>
      </c>
      <c r="L76" s="102">
        <v>6001.8820967741931</v>
      </c>
      <c r="M76" s="103">
        <v>8056.58047224644</v>
      </c>
      <c r="N76" s="93">
        <v>2012</v>
      </c>
      <c r="O76" s="91" t="s">
        <v>7</v>
      </c>
      <c r="P76" s="102">
        <v>10042.742981691368</v>
      </c>
      <c r="Q76" s="102">
        <v>7826.520379250218</v>
      </c>
      <c r="R76" s="102">
        <v>5314.8014298169137</v>
      </c>
      <c r="S76" s="103">
        <v>7728.0215969194996</v>
      </c>
      <c r="T76" s="93">
        <v>2012</v>
      </c>
      <c r="U76" s="91" t="s">
        <v>7</v>
      </c>
      <c r="V76" s="102">
        <v>10524.216050566696</v>
      </c>
      <c r="W76" s="102">
        <v>7904.010680034874</v>
      </c>
      <c r="X76" s="102">
        <v>5542.1063121185698</v>
      </c>
      <c r="Y76" s="103">
        <v>7990.1110142400466</v>
      </c>
      <c r="Z76" s="93">
        <v>2012</v>
      </c>
      <c r="AA76" s="91" t="s">
        <v>7</v>
      </c>
      <c r="AB76" s="102">
        <v>10251.450191804708</v>
      </c>
      <c r="AC76" s="102">
        <v>7899.8778639930242</v>
      </c>
      <c r="AD76" s="102">
        <v>5295.1705536181344</v>
      </c>
      <c r="AE76" s="103">
        <v>7815.4995364719543</v>
      </c>
      <c r="AF76" s="93">
        <v>2012</v>
      </c>
      <c r="AG76" s="91" t="s">
        <v>7</v>
      </c>
      <c r="AH76" s="102">
        <v>9794.7740191804714</v>
      </c>
      <c r="AI76" s="102">
        <v>7282.0218657367041</v>
      </c>
      <c r="AJ76" s="102">
        <v>4980.043330427201</v>
      </c>
      <c r="AK76" s="103">
        <v>7352.2797384481255</v>
      </c>
      <c r="AL76" s="93">
        <v>2012</v>
      </c>
      <c r="AM76" s="91" t="s">
        <v>7</v>
      </c>
      <c r="AN76" s="102">
        <v>8988.874891020052</v>
      </c>
      <c r="AO76" s="102">
        <v>6994.7911508282468</v>
      </c>
      <c r="AP76" s="102">
        <v>4747.5724280732338</v>
      </c>
      <c r="AQ76" s="103">
        <v>6910.4128233071779</v>
      </c>
      <c r="AR76" s="93">
        <v>2012</v>
      </c>
      <c r="AS76" s="91" t="s">
        <v>7</v>
      </c>
      <c r="AT76" s="102">
        <v>7324.3832301656494</v>
      </c>
      <c r="AU76" s="102">
        <v>5135.0239319965121</v>
      </c>
      <c r="AV76" s="102">
        <v>3404.4072144725369</v>
      </c>
      <c r="AW76" s="103">
        <v>5287.9381255448989</v>
      </c>
      <c r="AX76" s="43">
        <v>2012</v>
      </c>
      <c r="AY76" s="91" t="s">
        <v>7</v>
      </c>
      <c r="AZ76" s="102">
        <v>9168.6523888404536</v>
      </c>
      <c r="BA76" s="102">
        <v>6513.3180819529207</v>
      </c>
      <c r="BB76" s="102">
        <v>4043.9604969485617</v>
      </c>
      <c r="BC76" s="103">
        <v>6575.3103225806453</v>
      </c>
      <c r="BD76" s="157"/>
    </row>
    <row r="77" spans="2:56" x14ac:dyDescent="0.25">
      <c r="B77" s="97">
        <v>2012</v>
      </c>
      <c r="C77" s="95" t="s">
        <v>249</v>
      </c>
      <c r="D77" s="102">
        <v>11027.33371650821</v>
      </c>
      <c r="E77" s="102">
        <v>8712.4745116681079</v>
      </c>
      <c r="F77" s="102">
        <v>5845.5316292134821</v>
      </c>
      <c r="G77" s="103">
        <v>8528.4466191299325</v>
      </c>
      <c r="H77" s="95">
        <v>2012</v>
      </c>
      <c r="I77" s="95" t="s">
        <v>249</v>
      </c>
      <c r="J77" s="102">
        <v>10013.302471910112</v>
      </c>
      <c r="K77" s="102">
        <v>8027.2352160760574</v>
      </c>
      <c r="L77" s="102">
        <v>5708.278915298185</v>
      </c>
      <c r="M77" s="103">
        <v>7916.2722010947855</v>
      </c>
      <c r="N77" s="95">
        <v>2012</v>
      </c>
      <c r="O77" s="95" t="s">
        <v>249</v>
      </c>
      <c r="P77" s="102">
        <v>10581.774533275711</v>
      </c>
      <c r="Q77" s="102">
        <v>8003.6769144338805</v>
      </c>
      <c r="R77" s="102">
        <v>5334.4189109766639</v>
      </c>
      <c r="S77" s="103">
        <v>7973.2901195620852</v>
      </c>
      <c r="T77" s="95">
        <v>2012</v>
      </c>
      <c r="U77" s="95" t="s">
        <v>249</v>
      </c>
      <c r="V77" s="102">
        <v>11006.84823681936</v>
      </c>
      <c r="W77" s="102">
        <v>8350.9057951598952</v>
      </c>
      <c r="X77" s="102">
        <v>6107.7457692307689</v>
      </c>
      <c r="Y77" s="103">
        <v>8488.4999337366753</v>
      </c>
      <c r="Z77" s="95">
        <v>2012</v>
      </c>
      <c r="AA77" s="95" t="s">
        <v>249</v>
      </c>
      <c r="AB77" s="102">
        <v>10432.230531547104</v>
      </c>
      <c r="AC77" s="102">
        <v>8086.6431071737252</v>
      </c>
      <c r="AD77" s="102">
        <v>5620.1913526361277</v>
      </c>
      <c r="AE77" s="103">
        <v>8046.3549971189859</v>
      </c>
      <c r="AF77" s="95">
        <v>2012</v>
      </c>
      <c r="AG77" s="95" t="s">
        <v>249</v>
      </c>
      <c r="AH77" s="102">
        <v>9785.91364736387</v>
      </c>
      <c r="AI77" s="102">
        <v>7425.9863872082969</v>
      </c>
      <c r="AJ77" s="102">
        <v>5083.4717847882457</v>
      </c>
      <c r="AK77" s="103">
        <v>7431.7906064534718</v>
      </c>
      <c r="AL77" s="95">
        <v>2012</v>
      </c>
      <c r="AM77" s="95" t="s">
        <v>249</v>
      </c>
      <c r="AN77" s="102">
        <v>9037.1693647363863</v>
      </c>
      <c r="AO77" s="102">
        <v>7106.4129040622292</v>
      </c>
      <c r="AP77" s="102">
        <v>4547.7764909248053</v>
      </c>
      <c r="AQ77" s="103">
        <v>6897.1195865744739</v>
      </c>
      <c r="AR77" s="95">
        <v>2012</v>
      </c>
      <c r="AS77" s="95" t="s">
        <v>249</v>
      </c>
      <c r="AT77" s="102">
        <v>7720.9772947277434</v>
      </c>
      <c r="AU77" s="102">
        <v>5396.8996240276574</v>
      </c>
      <c r="AV77" s="102">
        <v>3533.7452463267068</v>
      </c>
      <c r="AW77" s="103">
        <v>5550.5407216940366</v>
      </c>
      <c r="AX77" s="97">
        <v>2012</v>
      </c>
      <c r="AY77" s="95" t="s">
        <v>249</v>
      </c>
      <c r="AZ77" s="102">
        <v>9302.4563267070007</v>
      </c>
      <c r="BA77" s="102">
        <v>6591.2030898876401</v>
      </c>
      <c r="BB77" s="102">
        <v>3973.1587856525493</v>
      </c>
      <c r="BC77" s="103">
        <v>6622.2727340823958</v>
      </c>
    </row>
    <row r="78" spans="2:56" x14ac:dyDescent="0.25">
      <c r="B78" s="45">
        <v>2013</v>
      </c>
      <c r="C78" s="90" t="s">
        <v>7</v>
      </c>
      <c r="D78" s="102">
        <v>13629.495614261168</v>
      </c>
      <c r="E78" s="102">
        <v>10746.196026632302</v>
      </c>
      <c r="F78" s="102">
        <v>7434.2703350515458</v>
      </c>
      <c r="G78" s="103">
        <v>10603.320658648337</v>
      </c>
      <c r="H78" s="44">
        <v>2013</v>
      </c>
      <c r="I78" s="38" t="s">
        <v>7</v>
      </c>
      <c r="J78" s="102">
        <v>11660.462633161511</v>
      </c>
      <c r="K78" s="102">
        <v>9473.5532001718202</v>
      </c>
      <c r="L78" s="102">
        <v>7032.1152018900339</v>
      </c>
      <c r="M78" s="103">
        <v>9388.7103450744562</v>
      </c>
      <c r="N78" s="44">
        <v>2013</v>
      </c>
      <c r="O78" s="38" t="s">
        <v>7</v>
      </c>
      <c r="P78" s="102">
        <v>12890.34466065292</v>
      </c>
      <c r="Q78" s="102">
        <v>9914.3966752577307</v>
      </c>
      <c r="R78" s="102">
        <v>6569.8913273195876</v>
      </c>
      <c r="S78" s="103">
        <v>9791.5442210767469</v>
      </c>
      <c r="T78" s="44">
        <v>2013</v>
      </c>
      <c r="U78" s="38" t="s">
        <v>7</v>
      </c>
      <c r="V78" s="102">
        <v>12522.805412371134</v>
      </c>
      <c r="W78" s="102">
        <v>9883.8532474226795</v>
      </c>
      <c r="X78" s="102">
        <v>6946.5936039518901</v>
      </c>
      <c r="Y78" s="103">
        <v>9784.4174212485668</v>
      </c>
      <c r="Z78" s="44">
        <v>2013</v>
      </c>
      <c r="AA78" s="38" t="s">
        <v>7</v>
      </c>
      <c r="AB78" s="102">
        <v>12202.099420103094</v>
      </c>
      <c r="AC78" s="102">
        <v>8911.5541280068737</v>
      </c>
      <c r="AD78" s="102">
        <v>6380.5220747422673</v>
      </c>
      <c r="AE78" s="103">
        <v>9164.72520761741</v>
      </c>
      <c r="AF78" s="44">
        <v>2013</v>
      </c>
      <c r="AG78" s="38" t="s">
        <v>7</v>
      </c>
      <c r="AH78" s="102">
        <v>11676.752461340206</v>
      </c>
      <c r="AI78" s="102">
        <v>8631.5727061855669</v>
      </c>
      <c r="AJ78" s="102">
        <v>5715.6934621993123</v>
      </c>
      <c r="AK78" s="103">
        <v>8674.6728765750286</v>
      </c>
      <c r="AL78" s="44">
        <v>2013</v>
      </c>
      <c r="AM78" s="38" t="s">
        <v>7</v>
      </c>
      <c r="AN78" s="102">
        <v>11071.992590206184</v>
      </c>
      <c r="AO78" s="102">
        <v>8303.7399140893467</v>
      </c>
      <c r="AP78" s="102">
        <v>5669.8783204467354</v>
      </c>
      <c r="AQ78" s="103">
        <v>8348.5369415807545</v>
      </c>
      <c r="AR78" s="44">
        <v>2013</v>
      </c>
      <c r="AS78" s="38" t="s">
        <v>7</v>
      </c>
      <c r="AT78" s="102">
        <v>8633.6089347079032</v>
      </c>
      <c r="AU78" s="102">
        <v>5889.7910008591061</v>
      </c>
      <c r="AV78" s="102">
        <v>3583.7621993127145</v>
      </c>
      <c r="AW78" s="103">
        <v>6035.7207116265736</v>
      </c>
      <c r="AX78" s="45">
        <v>2013</v>
      </c>
      <c r="AY78" s="90" t="s">
        <v>7</v>
      </c>
      <c r="AZ78" s="102">
        <v>11228.782186426117</v>
      </c>
      <c r="BA78" s="102">
        <v>7903.6210094501712</v>
      </c>
      <c r="BB78" s="102">
        <v>4399.2717225085908</v>
      </c>
      <c r="BC78" s="103">
        <v>7843.8916394616263</v>
      </c>
      <c r="BD78" s="157"/>
    </row>
    <row r="79" spans="2:56" x14ac:dyDescent="0.25">
      <c r="B79" s="97">
        <v>2013</v>
      </c>
      <c r="C79" s="95" t="s">
        <v>249</v>
      </c>
      <c r="D79" s="102">
        <v>13503.185514737292</v>
      </c>
      <c r="E79" s="102">
        <v>10431.380397266126</v>
      </c>
      <c r="F79" s="102">
        <v>6955.603545493379</v>
      </c>
      <c r="G79" s="103">
        <v>10296.723152498931</v>
      </c>
      <c r="H79" s="98">
        <v>2013</v>
      </c>
      <c r="I79" s="98" t="s">
        <v>249</v>
      </c>
      <c r="J79" s="102">
        <v>11696.95600598035</v>
      </c>
      <c r="K79" s="102">
        <v>9471.567855617257</v>
      </c>
      <c r="L79" s="102">
        <v>7043.6876078598889</v>
      </c>
      <c r="M79" s="103">
        <v>9404.0704898191652</v>
      </c>
      <c r="N79" s="98">
        <v>2013</v>
      </c>
      <c r="O79" s="98" t="s">
        <v>249</v>
      </c>
      <c r="P79" s="102">
        <v>12900.771524989321</v>
      </c>
      <c r="Q79" s="102">
        <v>9916.0380093976928</v>
      </c>
      <c r="R79" s="102">
        <v>6541.507206322085</v>
      </c>
      <c r="S79" s="103">
        <v>9786.1055802363662</v>
      </c>
      <c r="T79" s="98">
        <v>2013</v>
      </c>
      <c r="U79" s="98" t="s">
        <v>249</v>
      </c>
      <c r="V79" s="102">
        <v>12176.862276804784</v>
      </c>
      <c r="W79" s="102">
        <v>9670.0101110636479</v>
      </c>
      <c r="X79" s="102">
        <v>6823.9836821870995</v>
      </c>
      <c r="Y79" s="103">
        <v>9556.9520233518451</v>
      </c>
      <c r="Z79" s="98">
        <v>2013</v>
      </c>
      <c r="AA79" s="98" t="s">
        <v>249</v>
      </c>
      <c r="AB79" s="102">
        <v>11861.987065356687</v>
      </c>
      <c r="AC79" s="102">
        <v>9001.7861896625382</v>
      </c>
      <c r="AD79" s="102">
        <v>6258.0182699700981</v>
      </c>
      <c r="AE79" s="103">
        <v>9040.597174996441</v>
      </c>
      <c r="AF79" s="98">
        <v>2013</v>
      </c>
      <c r="AG79" s="98" t="s">
        <v>249</v>
      </c>
      <c r="AH79" s="102">
        <v>11259.573075608716</v>
      </c>
      <c r="AI79" s="102">
        <v>8429.7460145237073</v>
      </c>
      <c r="AJ79" s="102">
        <v>5548.2834686031611</v>
      </c>
      <c r="AK79" s="103">
        <v>8412.5341862451951</v>
      </c>
      <c r="AL79" s="98">
        <v>2013</v>
      </c>
      <c r="AM79" s="98" t="s">
        <v>249</v>
      </c>
      <c r="AN79" s="102">
        <v>11074.292806492951</v>
      </c>
      <c r="AO79" s="102">
        <v>8257.6277317385739</v>
      </c>
      <c r="AP79" s="102">
        <v>5701.1650021358391</v>
      </c>
      <c r="AQ79" s="103">
        <v>8344.361846789121</v>
      </c>
      <c r="AR79" s="98">
        <v>2013</v>
      </c>
      <c r="AS79" s="98" t="s">
        <v>249</v>
      </c>
      <c r="AT79" s="102">
        <v>8521.8799188381035</v>
      </c>
      <c r="AU79" s="102">
        <v>6146.6476164032465</v>
      </c>
      <c r="AV79" s="102">
        <v>3668.1443442973086</v>
      </c>
      <c r="AW79" s="103">
        <v>6112.2239598462193</v>
      </c>
      <c r="AX79" s="97">
        <v>2013</v>
      </c>
      <c r="AY79" s="95" t="s">
        <v>249</v>
      </c>
      <c r="AZ79" s="102">
        <v>11224.136958564717</v>
      </c>
      <c r="BA79" s="102">
        <v>7897.1917983767617</v>
      </c>
      <c r="BB79" s="102">
        <v>4367.7545407945327</v>
      </c>
      <c r="BC79" s="103">
        <v>7829.6944325786699</v>
      </c>
    </row>
    <row r="80" spans="2:56" x14ac:dyDescent="0.25">
      <c r="B80" s="97">
        <v>2014</v>
      </c>
      <c r="C80" s="90" t="s">
        <v>7</v>
      </c>
      <c r="D80" s="102">
        <v>12969.233220482438</v>
      </c>
      <c r="E80" s="102">
        <v>9872.8664028776966</v>
      </c>
      <c r="F80" s="102">
        <v>6726.347871349978</v>
      </c>
      <c r="G80" s="103">
        <v>9856.1491649033705</v>
      </c>
      <c r="H80" s="98">
        <v>2014</v>
      </c>
      <c r="I80" s="99" t="s">
        <v>7</v>
      </c>
      <c r="J80" s="102">
        <v>11242.00819297503</v>
      </c>
      <c r="K80" s="102">
        <v>8876.853364367329</v>
      </c>
      <c r="L80" s="102">
        <v>6193.7366694879383</v>
      </c>
      <c r="M80" s="103">
        <v>8770.8660756100999</v>
      </c>
      <c r="N80" s="98">
        <v>2014</v>
      </c>
      <c r="O80" s="99" t="s">
        <v>7</v>
      </c>
      <c r="P80" s="102">
        <v>12240.027300042319</v>
      </c>
      <c r="Q80" s="102">
        <v>8920.9868726195509</v>
      </c>
      <c r="R80" s="102">
        <v>5678.1770503597118</v>
      </c>
      <c r="S80" s="103">
        <v>8946.397074340528</v>
      </c>
      <c r="T80" s="98">
        <v>2014</v>
      </c>
      <c r="U80" s="99" t="s">
        <v>7</v>
      </c>
      <c r="V80" s="102">
        <v>11544.924545069825</v>
      </c>
      <c r="W80" s="102">
        <v>9153.6908252221747</v>
      </c>
      <c r="X80" s="102">
        <v>6411.3951079136687</v>
      </c>
      <c r="Y80" s="103">
        <v>9036.6701594018905</v>
      </c>
      <c r="Z80" s="98">
        <v>2014</v>
      </c>
      <c r="AA80" s="99" t="s">
        <v>7</v>
      </c>
      <c r="AB80" s="102">
        <v>11339.30251798561</v>
      </c>
      <c r="AC80" s="102">
        <v>8457.5850359712222</v>
      </c>
      <c r="AD80" s="102">
        <v>5585.8978967414305</v>
      </c>
      <c r="AE80" s="103">
        <v>8460.9284835660874</v>
      </c>
      <c r="AF80" s="98">
        <v>2014</v>
      </c>
      <c r="AG80" s="99" t="s">
        <v>7</v>
      </c>
      <c r="AH80" s="102">
        <v>11317.2357638595</v>
      </c>
      <c r="AI80" s="102">
        <v>8362.2967795175628</v>
      </c>
      <c r="AJ80" s="102">
        <v>5403.3456580617849</v>
      </c>
      <c r="AK80" s="103">
        <v>8360.9594004796145</v>
      </c>
      <c r="AL80" s="98">
        <v>2014</v>
      </c>
      <c r="AM80" s="99" t="s">
        <v>7</v>
      </c>
      <c r="AN80" s="102">
        <v>10776.600287769783</v>
      </c>
      <c r="AO80" s="102">
        <v>8005.2165763859484</v>
      </c>
      <c r="AP80" s="102">
        <v>5383.2849724925936</v>
      </c>
      <c r="AQ80" s="103">
        <v>8055.0339455494432</v>
      </c>
      <c r="AR80" s="98">
        <v>2014</v>
      </c>
      <c r="AS80" s="99" t="s">
        <v>7</v>
      </c>
      <c r="AT80" s="102">
        <v>8080.4441472704184</v>
      </c>
      <c r="AU80" s="102">
        <v>6246.8974862462965</v>
      </c>
      <c r="AV80" s="102">
        <v>3628.9780194667792</v>
      </c>
      <c r="AW80" s="103">
        <v>5985.4398843278314</v>
      </c>
      <c r="AX80" s="97">
        <v>2014</v>
      </c>
      <c r="AY80" s="119" t="s">
        <v>7</v>
      </c>
      <c r="AZ80" s="102">
        <v>10730.460710960642</v>
      </c>
      <c r="BA80" s="102">
        <v>7237.8953533643671</v>
      </c>
      <c r="BB80" s="102">
        <v>4028.1856622936943</v>
      </c>
      <c r="BC80" s="103">
        <v>7332.1805755395681</v>
      </c>
    </row>
    <row r="81" spans="2:56" x14ac:dyDescent="0.25">
      <c r="B81" s="97">
        <v>2014</v>
      </c>
      <c r="C81" s="95" t="s">
        <v>249</v>
      </c>
      <c r="D81" s="102">
        <v>12920.414109243698</v>
      </c>
      <c r="E81" s="102">
        <v>9873.0526806722683</v>
      </c>
      <c r="F81" s="102">
        <v>6831.6664705882349</v>
      </c>
      <c r="G81" s="103">
        <v>9875.0444201680675</v>
      </c>
      <c r="H81" s="98">
        <v>2014</v>
      </c>
      <c r="I81" s="98" t="s">
        <v>249</v>
      </c>
      <c r="J81" s="102">
        <v>11075.067466386556</v>
      </c>
      <c r="K81" s="102">
        <v>8746.7239957983184</v>
      </c>
      <c r="L81" s="102">
        <v>6040.9458907563021</v>
      </c>
      <c r="M81" s="103">
        <v>8620.9124509803914</v>
      </c>
      <c r="N81" s="98">
        <v>2014</v>
      </c>
      <c r="O81" s="98" t="s">
        <v>249</v>
      </c>
      <c r="P81" s="102">
        <v>12130.689399159664</v>
      </c>
      <c r="Q81" s="102">
        <v>8813.4472689075628</v>
      </c>
      <c r="R81" s="102">
        <v>5771.0651890756299</v>
      </c>
      <c r="S81" s="103">
        <v>8905.0672857142854</v>
      </c>
      <c r="T81" s="98">
        <v>2014</v>
      </c>
      <c r="U81" s="98" t="s">
        <v>249</v>
      </c>
      <c r="V81" s="102">
        <v>11412.667310924369</v>
      </c>
      <c r="W81" s="102">
        <v>9011.6253487394952</v>
      </c>
      <c r="X81" s="102">
        <v>6315.8059411764707</v>
      </c>
      <c r="Y81" s="103">
        <v>8913.366200280112</v>
      </c>
      <c r="Z81" s="98">
        <v>2014</v>
      </c>
      <c r="AA81" s="98" t="s">
        <v>249</v>
      </c>
      <c r="AB81" s="102">
        <v>11316.067945378152</v>
      </c>
      <c r="AC81" s="102">
        <v>8415.0993697478989</v>
      </c>
      <c r="AD81" s="102">
        <v>5497.2010084033609</v>
      </c>
      <c r="AE81" s="103">
        <v>8409.4561078431379</v>
      </c>
      <c r="AF81" s="98">
        <v>2014</v>
      </c>
      <c r="AG81" s="98" t="s">
        <v>249</v>
      </c>
      <c r="AH81" s="102">
        <v>11313.080336134453</v>
      </c>
      <c r="AI81" s="102">
        <v>8235.8428151260505</v>
      </c>
      <c r="AJ81" s="102">
        <v>5424.5025168067223</v>
      </c>
      <c r="AK81" s="103">
        <v>8324.4752226890741</v>
      </c>
      <c r="AL81" s="98">
        <v>2014</v>
      </c>
      <c r="AM81" s="98" t="s">
        <v>249</v>
      </c>
      <c r="AN81" s="102">
        <v>10537.297802521007</v>
      </c>
      <c r="AO81" s="102">
        <v>8010.7762521008408</v>
      </c>
      <c r="AP81" s="102">
        <v>5307.9857563025207</v>
      </c>
      <c r="AQ81" s="103">
        <v>7952.0199369747897</v>
      </c>
      <c r="AR81" s="98">
        <v>2014</v>
      </c>
      <c r="AS81" s="98" t="s">
        <v>249</v>
      </c>
      <c r="AT81" s="102">
        <v>8016.751470588234</v>
      </c>
      <c r="AU81" s="102">
        <v>6082.7724201680676</v>
      </c>
      <c r="AV81" s="102">
        <v>3494.5069453781512</v>
      </c>
      <c r="AW81" s="103">
        <v>5864.6769453781508</v>
      </c>
      <c r="AX81" s="97">
        <v>2014</v>
      </c>
      <c r="AY81" s="95" t="s">
        <v>249</v>
      </c>
      <c r="AZ81" s="102">
        <v>10691.657613445379</v>
      </c>
      <c r="BA81" s="102">
        <v>7268.8532899159663</v>
      </c>
      <c r="BB81" s="102">
        <v>4017.3385630252101</v>
      </c>
      <c r="BC81" s="103">
        <v>7325.9498221288513</v>
      </c>
    </row>
    <row r="82" spans="2:56" x14ac:dyDescent="0.25">
      <c r="B82" s="97">
        <v>2015</v>
      </c>
      <c r="C82" s="90" t="s">
        <v>7</v>
      </c>
      <c r="D82" s="102">
        <v>11664.127585768741</v>
      </c>
      <c r="E82" s="102">
        <v>8737.8058788648868</v>
      </c>
      <c r="F82" s="102">
        <v>5935.9657814485381</v>
      </c>
      <c r="G82" s="103">
        <v>8779.2997486940567</v>
      </c>
      <c r="H82" s="98">
        <v>2015</v>
      </c>
      <c r="I82" s="99" t="s">
        <v>7</v>
      </c>
      <c r="J82" s="102">
        <v>9845.0898729351975</v>
      </c>
      <c r="K82" s="102">
        <v>7686.7393858534515</v>
      </c>
      <c r="L82" s="102">
        <v>5209.1538034731047</v>
      </c>
      <c r="M82" s="103">
        <v>7580.3276874205849</v>
      </c>
      <c r="N82" s="98">
        <v>2015</v>
      </c>
      <c r="O82" s="99" t="s">
        <v>7</v>
      </c>
      <c r="P82" s="102">
        <v>9901.3073739940701</v>
      </c>
      <c r="Q82" s="102">
        <v>7380.5547818720888</v>
      </c>
      <c r="R82" s="102">
        <v>4987.295451080051</v>
      </c>
      <c r="S82" s="103">
        <v>7423.052535648736</v>
      </c>
      <c r="T82" s="98">
        <v>2015</v>
      </c>
      <c r="U82" s="99" t="s">
        <v>7</v>
      </c>
      <c r="V82" s="102">
        <v>10029.804519271494</v>
      </c>
      <c r="W82" s="102">
        <v>8021.0327403642523</v>
      </c>
      <c r="X82" s="102">
        <v>5325.6043413807702</v>
      </c>
      <c r="Y82" s="103">
        <v>7792.1472003388399</v>
      </c>
      <c r="Z82" s="98">
        <v>2015</v>
      </c>
      <c r="AA82" s="99" t="s">
        <v>7</v>
      </c>
      <c r="AB82" s="102">
        <v>10246.64345192715</v>
      </c>
      <c r="AC82" s="102">
        <v>7663.6500550614146</v>
      </c>
      <c r="AD82" s="102">
        <v>5104.7498729351973</v>
      </c>
      <c r="AE82" s="103">
        <v>7671.6811266412542</v>
      </c>
      <c r="AF82" s="98">
        <v>2015</v>
      </c>
      <c r="AG82" s="99" t="s">
        <v>7</v>
      </c>
      <c r="AH82" s="102">
        <v>10465.490152477763</v>
      </c>
      <c r="AI82" s="102">
        <v>7441.7917026683608</v>
      </c>
      <c r="AJ82" s="102">
        <v>4849.7633502753069</v>
      </c>
      <c r="AK82" s="103">
        <v>7585.6817351404779</v>
      </c>
      <c r="AL82" s="98">
        <v>2015</v>
      </c>
      <c r="AM82" s="99" t="s">
        <v>7</v>
      </c>
      <c r="AN82" s="102">
        <v>9242.7595044472673</v>
      </c>
      <c r="AO82" s="102">
        <v>7152.6731257941556</v>
      </c>
      <c r="AP82" s="102">
        <v>4902.9691994917412</v>
      </c>
      <c r="AQ82" s="103">
        <v>7099.4672765777213</v>
      </c>
      <c r="AR82" s="98">
        <v>2015</v>
      </c>
      <c r="AS82" s="99" t="s">
        <v>7</v>
      </c>
      <c r="AT82" s="102">
        <v>7805.197691656078</v>
      </c>
      <c r="AU82" s="102">
        <v>5652.8705082592123</v>
      </c>
      <c r="AV82" s="102">
        <v>2988.5625116476067</v>
      </c>
      <c r="AW82" s="103">
        <v>5482.2102371876326</v>
      </c>
      <c r="AX82" s="97">
        <v>2015</v>
      </c>
      <c r="AY82" s="119" t="s">
        <v>7</v>
      </c>
      <c r="AZ82" s="102">
        <v>10467.497920372723</v>
      </c>
      <c r="BA82" s="102">
        <v>6893.6710673443458</v>
      </c>
      <c r="BB82" s="102">
        <v>4208.2815078356625</v>
      </c>
      <c r="BC82" s="103">
        <v>7189.8168318509106</v>
      </c>
    </row>
    <row r="83" spans="2:56" x14ac:dyDescent="0.25">
      <c r="B83" s="43">
        <v>2015</v>
      </c>
      <c r="C83" s="95" t="s">
        <v>249</v>
      </c>
      <c r="D83" s="102">
        <v>11563.918953341741</v>
      </c>
      <c r="E83" s="102">
        <v>8693.6121984026886</v>
      </c>
      <c r="F83" s="102">
        <v>5891.0530517023963</v>
      </c>
      <c r="G83" s="103">
        <v>8716.1947344822747</v>
      </c>
      <c r="H83" s="93">
        <v>2015</v>
      </c>
      <c r="I83" s="93" t="s">
        <v>249</v>
      </c>
      <c r="J83" s="102">
        <v>9763.6258932324508</v>
      </c>
      <c r="K83" s="102">
        <v>7654.4834426229509</v>
      </c>
      <c r="L83" s="102">
        <v>5224.5361412358125</v>
      </c>
      <c r="M83" s="103">
        <v>7547.5484923637378</v>
      </c>
      <c r="N83" s="93">
        <v>2015</v>
      </c>
      <c r="O83" s="93" t="s">
        <v>249</v>
      </c>
      <c r="P83" s="102">
        <v>9818.4217528373247</v>
      </c>
      <c r="Q83" s="102">
        <v>7274.8975788146281</v>
      </c>
      <c r="R83" s="102">
        <v>4914.6904623791506</v>
      </c>
      <c r="S83" s="103">
        <v>7336.0032646770351</v>
      </c>
      <c r="T83" s="93">
        <v>2015</v>
      </c>
      <c r="U83" s="93" t="s">
        <v>249</v>
      </c>
      <c r="V83" s="102">
        <v>9864.2510172341317</v>
      </c>
      <c r="W83" s="102">
        <v>7891.6000714585953</v>
      </c>
      <c r="X83" s="102">
        <v>5255.4210802858343</v>
      </c>
      <c r="Y83" s="103">
        <v>7670.4240563261874</v>
      </c>
      <c r="Z83" s="93">
        <v>2015</v>
      </c>
      <c r="AA83" s="93" t="s">
        <v>249</v>
      </c>
      <c r="AB83" s="102">
        <v>10180.074426229508</v>
      </c>
      <c r="AC83" s="102">
        <v>7608.6541782261447</v>
      </c>
      <c r="AD83" s="102">
        <v>5048.1931021437576</v>
      </c>
      <c r="AE83" s="103">
        <v>7612.3072355331378</v>
      </c>
      <c r="AF83" s="93">
        <v>2015</v>
      </c>
      <c r="AG83" s="93" t="s">
        <v>249</v>
      </c>
      <c r="AH83" s="102">
        <v>10407.22817150063</v>
      </c>
      <c r="AI83" s="102">
        <v>7454.2294829760394</v>
      </c>
      <c r="AJ83" s="102">
        <v>4817.0542034468263</v>
      </c>
      <c r="AK83" s="103">
        <v>7559.5039526411656</v>
      </c>
      <c r="AL83" s="93">
        <v>2015</v>
      </c>
      <c r="AM83" s="93" t="s">
        <v>249</v>
      </c>
      <c r="AN83" s="102">
        <v>9085.1535224884392</v>
      </c>
      <c r="AO83" s="102">
        <v>7181.2464733081124</v>
      </c>
      <c r="AP83" s="102">
        <v>4774.2138041193784</v>
      </c>
      <c r="AQ83" s="103">
        <v>7013.5379333053106</v>
      </c>
      <c r="AR83" s="93">
        <v>2015</v>
      </c>
      <c r="AS83" s="93" t="s">
        <v>249</v>
      </c>
      <c r="AT83" s="102">
        <v>7731.197646069777</v>
      </c>
      <c r="AU83" s="102">
        <v>5651.9438461538466</v>
      </c>
      <c r="AV83" s="102">
        <v>3017.757431693989</v>
      </c>
      <c r="AW83" s="103">
        <v>5466.9663079725369</v>
      </c>
      <c r="AX83" s="43">
        <v>2015</v>
      </c>
      <c r="AY83" s="93" t="s">
        <v>249</v>
      </c>
      <c r="AZ83" s="102">
        <v>10388.298692728036</v>
      </c>
      <c r="BA83" s="102">
        <v>6746.8647498949131</v>
      </c>
      <c r="BB83" s="102">
        <v>4176.4407902480034</v>
      </c>
      <c r="BC83" s="103">
        <v>7103.8680776236506</v>
      </c>
    </row>
    <row r="84" spans="2:56" x14ac:dyDescent="0.25">
      <c r="B84" s="120">
        <v>2016</v>
      </c>
      <c r="C84" s="121" t="s">
        <v>7</v>
      </c>
      <c r="D84" s="122">
        <v>10889.243859722805</v>
      </c>
      <c r="E84" s="122">
        <v>8041.2571440571191</v>
      </c>
      <c r="F84" s="122">
        <v>4895.6304325913488</v>
      </c>
      <c r="G84" s="132">
        <v>7941.711994960101</v>
      </c>
      <c r="H84" s="123">
        <v>2016</v>
      </c>
      <c r="I84" s="124" t="s">
        <v>7</v>
      </c>
      <c r="J84" s="122">
        <v>9032.7268290634202</v>
      </c>
      <c r="K84" s="122">
        <v>6873.5925451490966</v>
      </c>
      <c r="L84" s="122">
        <v>4692.5583284334307</v>
      </c>
      <c r="M84" s="132">
        <v>6866.624384712306</v>
      </c>
      <c r="N84" s="123">
        <v>2016</v>
      </c>
      <c r="O84" s="124" t="s">
        <v>7</v>
      </c>
      <c r="P84" s="122">
        <v>9047.658601427971</v>
      </c>
      <c r="Q84" s="122">
        <v>6660.5659260814782</v>
      </c>
      <c r="R84" s="122">
        <v>4432.7454892902142</v>
      </c>
      <c r="S84" s="132">
        <v>6713.3248551028983</v>
      </c>
      <c r="T84" s="123">
        <v>2016</v>
      </c>
      <c r="U84" s="124" t="s">
        <v>7</v>
      </c>
      <c r="V84" s="122">
        <v>9325.3895674086525</v>
      </c>
      <c r="W84" s="122">
        <v>7321.5457160856786</v>
      </c>
      <c r="X84" s="122">
        <v>5002.1437421251576</v>
      </c>
      <c r="Y84" s="132">
        <v>7216.0278580428394</v>
      </c>
      <c r="Z84" s="123">
        <v>2016</v>
      </c>
      <c r="AA84" s="124" t="s">
        <v>7</v>
      </c>
      <c r="AB84" s="122">
        <v>9463.7573246535067</v>
      </c>
      <c r="AC84" s="122">
        <v>6805.9018437631248</v>
      </c>
      <c r="AD84" s="122">
        <v>4297.3640865182697</v>
      </c>
      <c r="AE84" s="132">
        <v>6855.6744183116343</v>
      </c>
      <c r="AF84" s="123">
        <v>2016</v>
      </c>
      <c r="AG84" s="124" t="s">
        <v>7</v>
      </c>
      <c r="AH84" s="122">
        <v>9946.5512977740455</v>
      </c>
      <c r="AI84" s="122">
        <v>7124.4463208735824</v>
      </c>
      <c r="AJ84" s="122">
        <v>4447.6772616547669</v>
      </c>
      <c r="AK84" s="132">
        <v>7173.2234439311214</v>
      </c>
      <c r="AL84" s="123">
        <v>2016</v>
      </c>
      <c r="AM84" s="124" t="s">
        <v>7</v>
      </c>
      <c r="AN84" s="122">
        <v>8088.0433641327172</v>
      </c>
      <c r="AO84" s="122">
        <v>6209.6264006719866</v>
      </c>
      <c r="AP84" s="122">
        <v>4616.9040151196978</v>
      </c>
      <c r="AQ84" s="132">
        <v>6305.1897438051237</v>
      </c>
      <c r="AR84" s="123">
        <v>2016</v>
      </c>
      <c r="AS84" s="124" t="s">
        <v>7</v>
      </c>
      <c r="AT84" s="122">
        <v>6873.5925451490966</v>
      </c>
      <c r="AU84" s="122">
        <v>4664.6856866862663</v>
      </c>
      <c r="AV84" s="122">
        <v>3006.2635027299452</v>
      </c>
      <c r="AW84" s="132">
        <v>4847.8487610247794</v>
      </c>
      <c r="AX84" s="120">
        <v>2016</v>
      </c>
      <c r="AY84" s="124" t="s">
        <v>7</v>
      </c>
      <c r="AZ84" s="122">
        <v>9275.616992860143</v>
      </c>
      <c r="BA84" s="122">
        <v>6213.6082066358676</v>
      </c>
      <c r="BB84" s="122">
        <v>3680.1841621167578</v>
      </c>
      <c r="BC84" s="132">
        <v>6389.8031205375892</v>
      </c>
    </row>
    <row r="85" spans="2:56" x14ac:dyDescent="0.25">
      <c r="B85" s="152">
        <v>2016</v>
      </c>
      <c r="C85" s="130" t="s">
        <v>249</v>
      </c>
      <c r="D85" s="130">
        <v>10540.085927770859</v>
      </c>
      <c r="E85" s="130">
        <v>7695.9514321295146</v>
      </c>
      <c r="F85" s="130">
        <v>4715.5354919053552</v>
      </c>
      <c r="G85" s="146">
        <v>7650.5242839352404</v>
      </c>
      <c r="H85" s="130">
        <v>2016</v>
      </c>
      <c r="I85" s="130" t="s">
        <v>249</v>
      </c>
      <c r="J85" s="130">
        <v>8567.9551681195517</v>
      </c>
      <c r="K85" s="130">
        <v>6484.2316313823167</v>
      </c>
      <c r="L85" s="130">
        <v>4413.3462017434622</v>
      </c>
      <c r="M85" s="146">
        <v>6488.5110004151102</v>
      </c>
      <c r="N85" s="130">
        <v>2016</v>
      </c>
      <c r="O85" s="130" t="s">
        <v>249</v>
      </c>
      <c r="P85" s="130">
        <v>8745.7135740971353</v>
      </c>
      <c r="Q85" s="130">
        <v>6530.6463262764637</v>
      </c>
      <c r="R85" s="130">
        <v>4193.1232876712329</v>
      </c>
      <c r="S85" s="146">
        <v>6489.8277293482779</v>
      </c>
      <c r="T85" s="130">
        <v>2016</v>
      </c>
      <c r="U85" s="130" t="s">
        <v>249</v>
      </c>
      <c r="V85" s="130">
        <v>8755.5890410958909</v>
      </c>
      <c r="W85" s="130">
        <v>6865.4246575342468</v>
      </c>
      <c r="X85" s="130">
        <v>4727.3860523038611</v>
      </c>
      <c r="Y85" s="146">
        <v>6782.7999169779987</v>
      </c>
      <c r="Z85" s="130">
        <v>2016</v>
      </c>
      <c r="AA85" s="130" t="s">
        <v>249</v>
      </c>
      <c r="AB85" s="130">
        <v>9104.1930261519301</v>
      </c>
      <c r="AC85" s="130">
        <v>6632.3636363636369</v>
      </c>
      <c r="AD85" s="130">
        <v>4211.8866749688668</v>
      </c>
      <c r="AE85" s="146">
        <v>6649.481112494811</v>
      </c>
      <c r="AF85" s="130">
        <v>2016</v>
      </c>
      <c r="AG85" s="130" t="s">
        <v>249</v>
      </c>
      <c r="AH85" s="130">
        <v>9405.3947696139476</v>
      </c>
      <c r="AI85" s="130">
        <v>6835.7982565379825</v>
      </c>
      <c r="AJ85" s="130">
        <v>4206.948941469489</v>
      </c>
      <c r="AK85" s="146">
        <v>6816.047322540473</v>
      </c>
      <c r="AL85" s="130">
        <v>2016</v>
      </c>
      <c r="AM85" s="130" t="s">
        <v>249</v>
      </c>
      <c r="AN85" s="130">
        <v>7523.130759651307</v>
      </c>
      <c r="AO85" s="130">
        <v>5881.8281444582817</v>
      </c>
      <c r="AP85" s="130">
        <v>4376.8069738480699</v>
      </c>
      <c r="AQ85" s="146">
        <v>5927.2552926525532</v>
      </c>
      <c r="AR85" s="130">
        <v>2016</v>
      </c>
      <c r="AS85" s="130" t="s">
        <v>249</v>
      </c>
      <c r="AT85" s="130">
        <v>6618.5379825653799</v>
      </c>
      <c r="AU85" s="130">
        <v>4440.0099626400997</v>
      </c>
      <c r="AV85" s="130">
        <v>2997.2042341220426</v>
      </c>
      <c r="AW85" s="146">
        <v>4685.2507264425067</v>
      </c>
      <c r="AX85" s="152">
        <v>2016</v>
      </c>
      <c r="AY85" s="130" t="s">
        <v>249</v>
      </c>
      <c r="AZ85" s="130">
        <v>9045.9277708592781</v>
      </c>
      <c r="BA85" s="130">
        <v>5811.7123287671229</v>
      </c>
      <c r="BB85" s="130">
        <v>3606.5205479452056</v>
      </c>
      <c r="BC85" s="146">
        <v>6154.7202158572018</v>
      </c>
    </row>
    <row r="86" spans="2:56" x14ac:dyDescent="0.25">
      <c r="B86" s="120">
        <v>2017</v>
      </c>
      <c r="C86" s="121" t="s">
        <v>7</v>
      </c>
      <c r="D86" s="122">
        <v>10647.057881773399</v>
      </c>
      <c r="E86" s="122">
        <v>7834.0373563218391</v>
      </c>
      <c r="F86" s="122">
        <v>4930.1165845648602</v>
      </c>
      <c r="G86" s="122">
        <v>7803.7372742200323</v>
      </c>
      <c r="H86" s="120">
        <v>2017</v>
      </c>
      <c r="I86" s="121" t="s">
        <v>7</v>
      </c>
      <c r="J86" s="122">
        <v>8520.1876026272585</v>
      </c>
      <c r="K86" s="122">
        <v>6378.6559934318548</v>
      </c>
      <c r="L86" s="122">
        <v>4300.6568144499179</v>
      </c>
      <c r="M86" s="122">
        <v>6399.8334701696776</v>
      </c>
      <c r="N86" s="120">
        <v>2017</v>
      </c>
      <c r="O86" s="121" t="s">
        <v>7</v>
      </c>
      <c r="P86" s="122">
        <v>8793.8657635467971</v>
      </c>
      <c r="Q86" s="122">
        <v>6679.7019704433496</v>
      </c>
      <c r="R86" s="122">
        <v>4181.4113300492609</v>
      </c>
      <c r="S86" s="122">
        <v>6551.6596880131365</v>
      </c>
      <c r="T86" s="120">
        <v>2017</v>
      </c>
      <c r="U86" s="121" t="s">
        <v>7</v>
      </c>
      <c r="V86" s="122">
        <v>8444.9261083743841</v>
      </c>
      <c r="W86" s="122">
        <v>6650.379310344827</v>
      </c>
      <c r="X86" s="122">
        <v>4607.5673234811165</v>
      </c>
      <c r="Y86" s="122">
        <v>6567.6242474001092</v>
      </c>
      <c r="Z86" s="120">
        <v>2017</v>
      </c>
      <c r="AA86" s="121" t="s">
        <v>7</v>
      </c>
      <c r="AB86" s="122">
        <v>9427.2352216748768</v>
      </c>
      <c r="AC86" s="122">
        <v>6745.1892446633819</v>
      </c>
      <c r="AD86" s="122">
        <v>4192.1629720853862</v>
      </c>
      <c r="AE86" s="122">
        <v>6788.1958128078822</v>
      </c>
      <c r="AF86" s="120">
        <v>2017</v>
      </c>
      <c r="AG86" s="121" t="s">
        <v>7</v>
      </c>
      <c r="AH86" s="122">
        <v>9351.9737274220024</v>
      </c>
      <c r="AI86" s="122">
        <v>6867.3669950738913</v>
      </c>
      <c r="AJ86" s="122">
        <v>4188.2532840722497</v>
      </c>
      <c r="AK86" s="122">
        <v>6802.5313355227145</v>
      </c>
      <c r="AL86" s="120">
        <v>2017</v>
      </c>
      <c r="AM86" s="121" t="s">
        <v>7</v>
      </c>
      <c r="AN86" s="122">
        <v>7277.884236453202</v>
      </c>
      <c r="AO86" s="122">
        <v>5587.9215927750411</v>
      </c>
      <c r="AP86" s="122">
        <v>4192.1629720853862</v>
      </c>
      <c r="AQ86" s="122">
        <v>5685.9896004378761</v>
      </c>
      <c r="AR86" s="120">
        <v>2017</v>
      </c>
      <c r="AS86" s="121" t="s">
        <v>7</v>
      </c>
      <c r="AT86" s="122">
        <v>6731.5053366174052</v>
      </c>
      <c r="AU86" s="122">
        <v>4583.1317733990145</v>
      </c>
      <c r="AV86" s="122">
        <v>3005.5726600985222</v>
      </c>
      <c r="AW86" s="122">
        <v>4773.4032567049817</v>
      </c>
      <c r="AX86" s="120">
        <v>2017</v>
      </c>
      <c r="AY86" s="121" t="s">
        <v>7</v>
      </c>
      <c r="AZ86" s="122">
        <v>9094.9117405582929</v>
      </c>
      <c r="BA86" s="122">
        <v>5921.22249589491</v>
      </c>
      <c r="BB86" s="122">
        <v>3592.0258620689656</v>
      </c>
      <c r="BC86" s="132">
        <v>6202.7200328407216</v>
      </c>
    </row>
    <row r="87" spans="2:56" x14ac:dyDescent="0.25">
      <c r="B87" s="152">
        <v>2017</v>
      </c>
      <c r="C87" s="130" t="s">
        <v>249</v>
      </c>
      <c r="D87" s="130">
        <v>10674.825214899714</v>
      </c>
      <c r="E87" s="130">
        <v>8015.3700368399514</v>
      </c>
      <c r="F87" s="130">
        <v>5109.5427752762998</v>
      </c>
      <c r="G87" s="130">
        <v>7933.2460090053219</v>
      </c>
      <c r="H87" s="152">
        <v>2017</v>
      </c>
      <c r="I87" s="130" t="s">
        <v>249</v>
      </c>
      <c r="J87" s="130">
        <v>8580.1756037658615</v>
      </c>
      <c r="K87" s="130">
        <v>6439.7572656569782</v>
      </c>
      <c r="L87" s="130">
        <v>4336.3434302087589</v>
      </c>
      <c r="M87" s="130">
        <v>6452.0920998771999</v>
      </c>
      <c r="N87" s="152">
        <v>2017</v>
      </c>
      <c r="O87" s="130" t="s">
        <v>249</v>
      </c>
      <c r="P87" s="130">
        <v>9112.8456815390909</v>
      </c>
      <c r="Q87" s="130">
        <v>6772.797789602947</v>
      </c>
      <c r="R87" s="130">
        <v>4204.8800654932465</v>
      </c>
      <c r="S87" s="130">
        <v>6696.8411788784279</v>
      </c>
      <c r="T87" s="152">
        <v>2017</v>
      </c>
      <c r="U87" s="130" t="s">
        <v>249</v>
      </c>
      <c r="V87" s="130">
        <v>8547.0663119115834</v>
      </c>
      <c r="W87" s="130">
        <v>6772.797789602947</v>
      </c>
      <c r="X87" s="130">
        <v>4735.6025378632821</v>
      </c>
      <c r="Y87" s="130">
        <v>6685.1555464592711</v>
      </c>
      <c r="Z87" s="152">
        <v>2017</v>
      </c>
      <c r="AA87" s="130" t="s">
        <v>249</v>
      </c>
      <c r="AB87" s="130">
        <v>9596.8256242325006</v>
      </c>
      <c r="AC87" s="130">
        <v>7065.9124027834632</v>
      </c>
      <c r="AD87" s="130">
        <v>4465.8591895210811</v>
      </c>
      <c r="AE87" s="130">
        <v>7042.8657388456804</v>
      </c>
      <c r="AF87" s="152">
        <v>2017</v>
      </c>
      <c r="AG87" s="130" t="s">
        <v>249</v>
      </c>
      <c r="AH87" s="130">
        <v>9643.5681539091293</v>
      </c>
      <c r="AI87" s="130">
        <v>7093.1788784281625</v>
      </c>
      <c r="AJ87" s="130">
        <v>4376.2693409742124</v>
      </c>
      <c r="AK87" s="130">
        <v>7037.6721244371674</v>
      </c>
      <c r="AL87" s="152">
        <v>2017</v>
      </c>
      <c r="AM87" s="130" t="s">
        <v>249</v>
      </c>
      <c r="AN87" s="130">
        <v>7466.145313139582</v>
      </c>
      <c r="AO87" s="130">
        <v>5765.8857961522717</v>
      </c>
      <c r="AP87" s="130">
        <v>4278.8890708145718</v>
      </c>
      <c r="AQ87" s="130">
        <v>5836.9733933688085</v>
      </c>
      <c r="AR87" s="152">
        <v>2017</v>
      </c>
      <c r="AS87" s="130" t="s">
        <v>249</v>
      </c>
      <c r="AT87" s="130">
        <v>6756.2431436758079</v>
      </c>
      <c r="AU87" s="130">
        <v>4469.7544003274661</v>
      </c>
      <c r="AV87" s="130">
        <v>2967.1768317642245</v>
      </c>
      <c r="AW87" s="130">
        <v>4731.0581252558331</v>
      </c>
      <c r="AX87" s="152">
        <v>2017</v>
      </c>
      <c r="AY87" s="130" t="s">
        <v>249</v>
      </c>
      <c r="AZ87" s="130">
        <v>9183.9332787556268</v>
      </c>
      <c r="BA87" s="130">
        <v>5929.4846500204667</v>
      </c>
      <c r="BB87" s="130">
        <v>3644.9435120753174</v>
      </c>
      <c r="BC87" s="146">
        <v>6252.7871469504707</v>
      </c>
    </row>
    <row r="88" spans="2:56" x14ac:dyDescent="0.25">
      <c r="B88" s="120">
        <v>2018</v>
      </c>
      <c r="C88" s="121" t="s">
        <v>7</v>
      </c>
      <c r="D88" s="122">
        <v>10454.828125</v>
      </c>
      <c r="E88" s="122">
        <v>8055.8125000000009</v>
      </c>
      <c r="F88" s="122">
        <v>5184.0468750000009</v>
      </c>
      <c r="G88" s="132">
        <v>7898.229166666667</v>
      </c>
      <c r="H88" s="123">
        <v>2018</v>
      </c>
      <c r="I88" s="124" t="s">
        <v>7</v>
      </c>
      <c r="J88" s="122">
        <v>8611.484375</v>
      </c>
      <c r="K88" s="122">
        <v>6614.6875</v>
      </c>
      <c r="L88" s="122">
        <v>4564.515625</v>
      </c>
      <c r="M88" s="132">
        <v>6596.8958333333339</v>
      </c>
      <c r="N88" s="123">
        <v>2018</v>
      </c>
      <c r="O88" s="124" t="s">
        <v>7</v>
      </c>
      <c r="P88" s="122">
        <v>9301.546875</v>
      </c>
      <c r="Q88" s="122">
        <v>6838.6718750000009</v>
      </c>
      <c r="R88" s="122">
        <v>4479.6875</v>
      </c>
      <c r="S88" s="132">
        <v>6873.3020833333339</v>
      </c>
      <c r="T88" s="123">
        <v>2018</v>
      </c>
      <c r="U88" s="124" t="s">
        <v>7</v>
      </c>
      <c r="V88" s="122">
        <v>8867.8750000000018</v>
      </c>
      <c r="W88" s="122">
        <v>6867.265625</v>
      </c>
      <c r="X88" s="122">
        <v>4703.671875</v>
      </c>
      <c r="Y88" s="132">
        <v>6812.9375000000009</v>
      </c>
      <c r="Z88" s="123">
        <v>2018</v>
      </c>
      <c r="AA88" s="124" t="s">
        <v>7</v>
      </c>
      <c r="AB88" s="122">
        <v>9633.234375</v>
      </c>
      <c r="AC88" s="122">
        <v>7148.4375</v>
      </c>
      <c r="AD88" s="122">
        <v>4599.78125</v>
      </c>
      <c r="AE88" s="132">
        <v>7127.151041666667</v>
      </c>
      <c r="AF88" s="123">
        <v>2018</v>
      </c>
      <c r="AG88" s="124" t="s">
        <v>7</v>
      </c>
      <c r="AH88" s="122">
        <v>9773.3437500000018</v>
      </c>
      <c r="AI88" s="122">
        <v>7170.3593750000009</v>
      </c>
      <c r="AJ88" s="122">
        <v>4595.015625</v>
      </c>
      <c r="AK88" s="132">
        <v>7179.5729166666679</v>
      </c>
      <c r="AL88" s="123">
        <v>2018</v>
      </c>
      <c r="AM88" s="124" t="s">
        <v>7</v>
      </c>
      <c r="AN88" s="122">
        <v>7686</v>
      </c>
      <c r="AO88" s="122">
        <v>6064.7343750000009</v>
      </c>
      <c r="AP88" s="122">
        <v>4452.046875</v>
      </c>
      <c r="AQ88" s="132">
        <v>6067.59375</v>
      </c>
      <c r="AR88" s="123">
        <v>2018</v>
      </c>
      <c r="AS88" s="124" t="s">
        <v>7</v>
      </c>
      <c r="AT88" s="122">
        <v>6933.03125</v>
      </c>
      <c r="AU88" s="122">
        <v>4537.828125</v>
      </c>
      <c r="AV88" s="122">
        <v>2825.0625</v>
      </c>
      <c r="AW88" s="132">
        <v>4765.307291666667</v>
      </c>
      <c r="AX88" s="120">
        <v>2018</v>
      </c>
      <c r="AY88" s="124" t="s">
        <v>7</v>
      </c>
      <c r="AZ88" s="122">
        <v>9169.0625</v>
      </c>
      <c r="BA88" s="122">
        <v>6103.8125</v>
      </c>
      <c r="BB88" s="122">
        <v>3642.84375</v>
      </c>
      <c r="BC88" s="132">
        <v>6305.239583333333</v>
      </c>
    </row>
    <row r="89" spans="2:56" x14ac:dyDescent="0.25">
      <c r="B89" s="152">
        <v>2018</v>
      </c>
      <c r="C89" s="130" t="s">
        <v>249</v>
      </c>
      <c r="D89" s="130">
        <v>10395.40055467512</v>
      </c>
      <c r="E89" s="130">
        <v>8010.7452456418387</v>
      </c>
      <c r="F89" s="130">
        <v>4965.3613312202851</v>
      </c>
      <c r="G89" s="130">
        <v>7790.502377179082</v>
      </c>
      <c r="H89" s="152">
        <v>2018</v>
      </c>
      <c r="I89" s="130" t="s">
        <v>249</v>
      </c>
      <c r="J89" s="130">
        <v>8482.0209984152152</v>
      </c>
      <c r="K89" s="130">
        <v>6593.1477812995254</v>
      </c>
      <c r="L89" s="130">
        <v>4591.1683835182248</v>
      </c>
      <c r="M89" s="130">
        <v>6555.4457210776545</v>
      </c>
      <c r="N89" s="152">
        <v>2018</v>
      </c>
      <c r="O89" s="130" t="s">
        <v>249</v>
      </c>
      <c r="P89" s="130">
        <v>9240.7749603803477</v>
      </c>
      <c r="Q89" s="130">
        <v>6873.0855784469095</v>
      </c>
      <c r="R89" s="130">
        <v>4551.5812202852612</v>
      </c>
      <c r="S89" s="130">
        <v>6888.4805863708398</v>
      </c>
      <c r="T89" s="152">
        <v>2018</v>
      </c>
      <c r="U89" s="130" t="s">
        <v>249</v>
      </c>
      <c r="V89" s="130">
        <v>8496.1592709984161</v>
      </c>
      <c r="W89" s="130">
        <v>6497.9500792393028</v>
      </c>
      <c r="X89" s="130">
        <v>4330.0816164817743</v>
      </c>
      <c r="Y89" s="130">
        <v>6441.3969889064974</v>
      </c>
      <c r="Z89" s="152">
        <v>2018</v>
      </c>
      <c r="AA89" s="130" t="s">
        <v>249</v>
      </c>
      <c r="AB89" s="130">
        <v>9236.0622028526141</v>
      </c>
      <c r="AC89" s="130">
        <v>6864.6026148969895</v>
      </c>
      <c r="AD89" s="130">
        <v>4429.0495245641841</v>
      </c>
      <c r="AE89" s="130">
        <v>6843.2381141045953</v>
      </c>
      <c r="AF89" s="152">
        <v>2018</v>
      </c>
      <c r="AG89" s="130" t="s">
        <v>249</v>
      </c>
      <c r="AH89" s="130">
        <v>9507.5170364500791</v>
      </c>
      <c r="AI89" s="130">
        <v>6903.2472266244058</v>
      </c>
      <c r="AJ89" s="130">
        <v>4468.6366877971477</v>
      </c>
      <c r="AK89" s="130">
        <v>6959.8003169572112</v>
      </c>
      <c r="AL89" s="152">
        <v>2018</v>
      </c>
      <c r="AM89" s="130" t="s">
        <v>249</v>
      </c>
      <c r="AN89" s="130">
        <v>7399.0293185419969</v>
      </c>
      <c r="AO89" s="130">
        <v>5754.2769413629157</v>
      </c>
      <c r="AP89" s="130">
        <v>4173.6180665610136</v>
      </c>
      <c r="AQ89" s="130">
        <v>5775.64144215531</v>
      </c>
      <c r="AR89" s="152">
        <v>2018</v>
      </c>
      <c r="AS89" s="130" t="s">
        <v>249</v>
      </c>
      <c r="AT89" s="130">
        <v>6775.0602218700478</v>
      </c>
      <c r="AU89" s="130">
        <v>4397.9453248811415</v>
      </c>
      <c r="AV89" s="130">
        <v>2782.4120443740094</v>
      </c>
      <c r="AW89" s="130">
        <v>4651.8058637083996</v>
      </c>
      <c r="AX89" s="152">
        <v>2018</v>
      </c>
      <c r="AY89" s="130" t="s">
        <v>249</v>
      </c>
      <c r="AZ89" s="130">
        <v>8826.0522979397774</v>
      </c>
      <c r="BA89" s="130">
        <v>5976.719096671949</v>
      </c>
      <c r="BB89" s="130">
        <v>3652.3870839936608</v>
      </c>
      <c r="BC89" s="146">
        <v>6151.719492868463</v>
      </c>
    </row>
    <row r="90" spans="2:56" x14ac:dyDescent="0.25">
      <c r="B90" s="120">
        <v>2019</v>
      </c>
      <c r="C90" s="121" t="s">
        <v>7</v>
      </c>
      <c r="D90" s="122">
        <v>10303.072777340678</v>
      </c>
      <c r="E90" s="122">
        <v>7832.356805664831</v>
      </c>
      <c r="F90" s="122">
        <v>4999.4563335955945</v>
      </c>
      <c r="G90" s="132">
        <v>7711.6286388670342</v>
      </c>
      <c r="H90" s="123">
        <v>2019</v>
      </c>
      <c r="I90" s="124" t="s">
        <v>7</v>
      </c>
      <c r="J90" s="122">
        <v>8358.3198269079458</v>
      </c>
      <c r="K90" s="122">
        <v>6407.0157356412283</v>
      </c>
      <c r="L90" s="122">
        <v>4227.3575924468923</v>
      </c>
      <c r="M90" s="132">
        <v>6330.8977183320221</v>
      </c>
      <c r="N90" s="123">
        <v>2019</v>
      </c>
      <c r="O90" s="124" t="s">
        <v>7</v>
      </c>
      <c r="P90" s="122">
        <v>8829.0660896931568</v>
      </c>
      <c r="Q90" s="122">
        <v>6744.8674272226599</v>
      </c>
      <c r="R90" s="122">
        <v>4405.1742722265935</v>
      </c>
      <c r="S90" s="132">
        <v>6659.7025963808028</v>
      </c>
      <c r="T90" s="123">
        <v>2019</v>
      </c>
      <c r="U90" s="124" t="s">
        <v>7</v>
      </c>
      <c r="V90" s="122">
        <v>8414.472462627853</v>
      </c>
      <c r="W90" s="122">
        <v>6521.1927616050361</v>
      </c>
      <c r="X90" s="122">
        <v>4330.3040912667193</v>
      </c>
      <c r="Y90" s="132">
        <v>6421.9897718332031</v>
      </c>
      <c r="Z90" s="123">
        <v>2019</v>
      </c>
      <c r="AA90" s="124" t="s">
        <v>7</v>
      </c>
      <c r="AB90" s="122">
        <v>8957.2812745869414</v>
      </c>
      <c r="AC90" s="122">
        <v>6628.8186467348551</v>
      </c>
      <c r="AD90" s="122">
        <v>4367.739181746656</v>
      </c>
      <c r="AE90" s="132">
        <v>6651.2797010228178</v>
      </c>
      <c r="AF90" s="123">
        <v>2019</v>
      </c>
      <c r="AG90" s="124" t="s">
        <v>7</v>
      </c>
      <c r="AH90" s="122">
        <v>9397.1435877261993</v>
      </c>
      <c r="AI90" s="122">
        <v>6851.5574350904799</v>
      </c>
      <c r="AJ90" s="122">
        <v>4322.8170731707323</v>
      </c>
      <c r="AK90" s="132">
        <v>6857.1726986624708</v>
      </c>
      <c r="AL90" s="123">
        <v>2019</v>
      </c>
      <c r="AM90" s="124" t="s">
        <v>7</v>
      </c>
      <c r="AN90" s="122">
        <v>7154.7816679779708</v>
      </c>
      <c r="AO90" s="122">
        <v>5736.927616050355</v>
      </c>
      <c r="AP90" s="122">
        <v>4159.974429583006</v>
      </c>
      <c r="AQ90" s="132">
        <v>5683.8945712037766</v>
      </c>
      <c r="AR90" s="123">
        <v>2019</v>
      </c>
      <c r="AS90" s="124" t="s">
        <v>7</v>
      </c>
      <c r="AT90" s="122">
        <v>6644.7285601888289</v>
      </c>
      <c r="AU90" s="122">
        <v>4299.4201416207716</v>
      </c>
      <c r="AV90" s="122">
        <v>2807.6317859952796</v>
      </c>
      <c r="AW90" s="132">
        <v>4583.9268292682927</v>
      </c>
      <c r="AX90" s="120">
        <v>2019</v>
      </c>
      <c r="AY90" s="124" t="s">
        <v>7</v>
      </c>
      <c r="AZ90" s="122">
        <v>9071.4583005507484</v>
      </c>
      <c r="BA90" s="122">
        <v>6148.7136113296619</v>
      </c>
      <c r="BB90" s="122">
        <v>3749.1243115656966</v>
      </c>
      <c r="BC90" s="132">
        <v>6323.0987411487022</v>
      </c>
    </row>
    <row r="91" spans="2:56" x14ac:dyDescent="0.25">
      <c r="B91" s="152">
        <v>2019</v>
      </c>
      <c r="C91" s="130" t="s">
        <v>249</v>
      </c>
      <c r="D91" s="130">
        <v>9905.2572872133696</v>
      </c>
      <c r="E91" s="130">
        <v>7599.3008161678972</v>
      </c>
      <c r="F91" s="130">
        <v>4874.4998056743098</v>
      </c>
      <c r="G91" s="130">
        <v>7459.6859696851925</v>
      </c>
      <c r="H91" s="152">
        <v>2019</v>
      </c>
      <c r="I91" s="130" t="s">
        <v>249</v>
      </c>
      <c r="J91" s="130">
        <v>8405.5534395647101</v>
      </c>
      <c r="K91" s="130">
        <v>6518.4415079673527</v>
      </c>
      <c r="L91" s="130">
        <v>4292.9253789350951</v>
      </c>
      <c r="M91" s="130">
        <v>6405.6401088223856</v>
      </c>
      <c r="N91" s="152">
        <v>2019</v>
      </c>
      <c r="O91" s="130" t="s">
        <v>249</v>
      </c>
      <c r="P91" s="130">
        <v>8848.437621453555</v>
      </c>
      <c r="Q91" s="130">
        <v>6686.7190050524678</v>
      </c>
      <c r="R91" s="130">
        <v>4253.1675087446565</v>
      </c>
      <c r="S91" s="130">
        <v>6596.1080450835598</v>
      </c>
      <c r="T91" s="152">
        <v>2019</v>
      </c>
      <c r="U91" s="130" t="s">
        <v>249</v>
      </c>
      <c r="V91" s="130">
        <v>8347.3035367275552</v>
      </c>
      <c r="W91" s="130">
        <v>6492.5526622619509</v>
      </c>
      <c r="X91" s="130">
        <v>4391.8577535950253</v>
      </c>
      <c r="Y91" s="130">
        <v>6410.5713175281762</v>
      </c>
      <c r="Z91" s="152">
        <v>2019</v>
      </c>
      <c r="AA91" s="130" t="s">
        <v>249</v>
      </c>
      <c r="AB91" s="130">
        <v>9036.1317528177224</v>
      </c>
      <c r="AC91" s="130">
        <v>6524.9137193937031</v>
      </c>
      <c r="AD91" s="130">
        <v>4304.94520015546</v>
      </c>
      <c r="AE91" s="130">
        <v>6621.9968907889615</v>
      </c>
      <c r="AF91" s="152">
        <v>2019</v>
      </c>
      <c r="AG91" s="130" t="s">
        <v>249</v>
      </c>
      <c r="AH91" s="130">
        <v>9514.1507967353282</v>
      </c>
      <c r="AI91" s="130">
        <v>6961.3256898561995</v>
      </c>
      <c r="AJ91" s="130">
        <v>4353.0244850369218</v>
      </c>
      <c r="AK91" s="130">
        <v>6942.8336572094822</v>
      </c>
      <c r="AL91" s="152">
        <v>2019</v>
      </c>
      <c r="AM91" s="130" t="s">
        <v>249</v>
      </c>
      <c r="AN91" s="130">
        <v>7268.2934317916825</v>
      </c>
      <c r="AO91" s="130">
        <v>5830.5378935095223</v>
      </c>
      <c r="AP91" s="130">
        <v>4014.6202876020211</v>
      </c>
      <c r="AQ91" s="130">
        <v>5704.4838709677424</v>
      </c>
      <c r="AR91" s="152">
        <v>2019</v>
      </c>
      <c r="AS91" s="130" t="s">
        <v>249</v>
      </c>
      <c r="AT91" s="130">
        <v>6393.6202876020207</v>
      </c>
      <c r="AU91" s="130">
        <v>4239.2984842596188</v>
      </c>
      <c r="AV91" s="130">
        <v>2864.4158569762922</v>
      </c>
      <c r="AW91" s="130">
        <v>4499.1115429459769</v>
      </c>
      <c r="AX91" s="152">
        <v>2019</v>
      </c>
      <c r="AY91" s="130" t="s">
        <v>249</v>
      </c>
      <c r="AZ91" s="130">
        <v>9160.0283715507194</v>
      </c>
      <c r="BA91" s="130">
        <v>6239.2118150019433</v>
      </c>
      <c r="BB91" s="130">
        <v>3660.4978624174119</v>
      </c>
      <c r="BC91" s="146">
        <v>6353.2460163233573</v>
      </c>
    </row>
    <row r="92" spans="2:56" s="38" customFormat="1" ht="16.5" customHeight="1" x14ac:dyDescent="0.2">
      <c r="B92" s="120">
        <v>2020</v>
      </c>
      <c r="C92" s="121" t="s">
        <v>7</v>
      </c>
      <c r="D92" s="122">
        <v>10618.865447571819</v>
      </c>
      <c r="E92" s="122">
        <v>8108.6500978246131</v>
      </c>
      <c r="F92" s="122">
        <v>5236.1451291091171</v>
      </c>
      <c r="G92" s="122">
        <v>7987.8868915018502</v>
      </c>
      <c r="H92" s="123">
        <v>2020</v>
      </c>
      <c r="I92" s="124" t="s">
        <v>7</v>
      </c>
      <c r="J92" s="122">
        <v>8464.4867210351968</v>
      </c>
      <c r="K92" s="122">
        <v>6940.6578656800266</v>
      </c>
      <c r="L92" s="122">
        <v>4828.6845398368941</v>
      </c>
      <c r="M92" s="132">
        <v>6744.302423338434</v>
      </c>
      <c r="N92" s="123">
        <v>2020</v>
      </c>
      <c r="O92" s="124" t="s">
        <v>7</v>
      </c>
      <c r="P92" s="122">
        <v>9027.7410650291531</v>
      </c>
      <c r="Q92" s="122">
        <v>6886.2683300079416</v>
      </c>
      <c r="R92" s="122">
        <v>4424.9113767119306</v>
      </c>
      <c r="S92" s="132">
        <v>6779.3329717374036</v>
      </c>
      <c r="T92" s="123">
        <v>2020</v>
      </c>
      <c r="U92" s="124" t="s">
        <v>7</v>
      </c>
      <c r="V92" s="122">
        <v>8918.9619936849849</v>
      </c>
      <c r="W92" s="122">
        <v>7012.562675551595</v>
      </c>
      <c r="X92" s="122">
        <v>4668.2815024310867</v>
      </c>
      <c r="Y92" s="132">
        <v>6866.9093427348271</v>
      </c>
      <c r="Z92" s="123">
        <v>2020</v>
      </c>
      <c r="AA92" s="124" t="s">
        <v>7</v>
      </c>
      <c r="AB92" s="122">
        <v>9322.7351568099493</v>
      </c>
      <c r="AC92" s="122">
        <v>6654.8823392673803</v>
      </c>
      <c r="AD92" s="122">
        <v>4090.2774538480912</v>
      </c>
      <c r="AE92" s="132">
        <v>6688.9910311295343</v>
      </c>
      <c r="AF92" s="123">
        <v>2020</v>
      </c>
      <c r="AG92" s="124" t="s">
        <v>7</v>
      </c>
      <c r="AH92" s="122">
        <v>9385.4214013133678</v>
      </c>
      <c r="AI92" s="122">
        <v>7004.2659667202597</v>
      </c>
      <c r="AJ92" s="122">
        <v>4594.5329794858872</v>
      </c>
      <c r="AK92" s="132">
        <v>6995.0474013521098</v>
      </c>
      <c r="AL92" s="123">
        <v>2020</v>
      </c>
      <c r="AM92" s="124" t="s">
        <v>7</v>
      </c>
      <c r="AN92" s="122">
        <v>7214.4492571140763</v>
      </c>
      <c r="AO92" s="122">
        <v>5582.7631869515517</v>
      </c>
      <c r="AP92" s="122">
        <v>3815.564205877225</v>
      </c>
      <c r="AQ92" s="132">
        <v>5537.5922166476184</v>
      </c>
      <c r="AR92" s="123">
        <v>2020</v>
      </c>
      <c r="AS92" s="124" t="s">
        <v>7</v>
      </c>
      <c r="AT92" s="122">
        <v>6417.0433527691148</v>
      </c>
      <c r="AU92" s="122">
        <v>4413.8490982701505</v>
      </c>
      <c r="AV92" s="122">
        <v>3025.5331538267824</v>
      </c>
      <c r="AW92" s="132">
        <v>4618.5012494430775</v>
      </c>
      <c r="AX92" s="120">
        <v>2020</v>
      </c>
      <c r="AY92" s="124" t="s">
        <v>7</v>
      </c>
      <c r="AZ92" s="122">
        <v>9300.6105999263891</v>
      </c>
      <c r="BA92" s="122">
        <v>6398.606222032814</v>
      </c>
      <c r="BB92" s="122">
        <v>4253.4460608643431</v>
      </c>
      <c r="BC92" s="132">
        <v>6651.1949131201209</v>
      </c>
    </row>
    <row r="93" spans="2:56" s="38" customFormat="1" ht="16.5" customHeight="1" x14ac:dyDescent="0.2">
      <c r="B93" s="152">
        <v>2020</v>
      </c>
      <c r="C93" s="130" t="s">
        <v>249</v>
      </c>
      <c r="D93" s="130">
        <v>9836.668971876441</v>
      </c>
      <c r="E93" s="130">
        <v>7878.4770631627489</v>
      </c>
      <c r="F93" s="130">
        <v>5041.7499423697564</v>
      </c>
      <c r="G93" s="130">
        <v>7585.9367219917012</v>
      </c>
      <c r="H93" s="152">
        <v>2020</v>
      </c>
      <c r="I93" s="130" t="s">
        <v>249</v>
      </c>
      <c r="J93" s="130">
        <v>8027.4897994467501</v>
      </c>
      <c r="K93" s="130">
        <v>6341.7260834485942</v>
      </c>
      <c r="L93" s="130">
        <v>4409.1314545873674</v>
      </c>
      <c r="M93" s="130">
        <v>6259.4491124942379</v>
      </c>
      <c r="N93" s="152">
        <v>2020</v>
      </c>
      <c r="O93" s="130" t="s">
        <v>249</v>
      </c>
      <c r="P93" s="130">
        <v>8498.2969110189024</v>
      </c>
      <c r="Q93" s="130">
        <v>6595.8705048409411</v>
      </c>
      <c r="R93" s="130">
        <v>4449.3557514983868</v>
      </c>
      <c r="S93" s="130">
        <v>6514.507722452744</v>
      </c>
      <c r="T93" s="152">
        <v>2020</v>
      </c>
      <c r="U93" s="130" t="s">
        <v>249</v>
      </c>
      <c r="V93" s="130">
        <v>9138.2289073305674</v>
      </c>
      <c r="W93" s="130">
        <v>7153.5255301982488</v>
      </c>
      <c r="X93" s="130">
        <v>4858.9122291378526</v>
      </c>
      <c r="Y93" s="130">
        <v>7050.2222222222226</v>
      </c>
      <c r="Z93" s="152">
        <v>2020</v>
      </c>
      <c r="AA93" s="130" t="s">
        <v>249</v>
      </c>
      <c r="AB93" s="130">
        <v>8912.4243314891646</v>
      </c>
      <c r="AC93" s="130">
        <v>6685.4609843245735</v>
      </c>
      <c r="AD93" s="130">
        <v>4355.1943291839561</v>
      </c>
      <c r="AE93" s="130">
        <v>6650.7218188105126</v>
      </c>
      <c r="AF93" s="152">
        <v>2020</v>
      </c>
      <c r="AG93" s="130" t="s">
        <v>249</v>
      </c>
      <c r="AH93" s="130">
        <v>9466.4226025818371</v>
      </c>
      <c r="AI93" s="130">
        <v>6963.3743084370681</v>
      </c>
      <c r="AJ93" s="130">
        <v>4405.4747003227303</v>
      </c>
      <c r="AK93" s="130">
        <v>6945.0905371138779</v>
      </c>
      <c r="AL93" s="152">
        <v>2020</v>
      </c>
      <c r="AM93" s="130" t="s">
        <v>249</v>
      </c>
      <c r="AN93" s="130">
        <v>6920.4074458275709</v>
      </c>
      <c r="AO93" s="130">
        <v>5450.3922314430611</v>
      </c>
      <c r="AP93" s="130">
        <v>3968.4925656984788</v>
      </c>
      <c r="AQ93" s="130">
        <v>5446.7354771784239</v>
      </c>
      <c r="AR93" s="152">
        <v>2020</v>
      </c>
      <c r="AS93" s="130" t="s">
        <v>249</v>
      </c>
      <c r="AT93" s="130">
        <v>5989.7634854771786</v>
      </c>
      <c r="AU93" s="130">
        <v>4162.3005417242975</v>
      </c>
      <c r="AV93" s="130">
        <v>2923.5750345781466</v>
      </c>
      <c r="AW93" s="130">
        <v>4358.8510834485942</v>
      </c>
      <c r="AX93" s="152">
        <v>2020</v>
      </c>
      <c r="AY93" s="130" t="s">
        <v>249</v>
      </c>
      <c r="AZ93" s="130">
        <v>9198.5653526970964</v>
      </c>
      <c r="BA93" s="130">
        <v>6155.2316159520524</v>
      </c>
      <c r="BB93" s="130">
        <v>4146.7593360995852</v>
      </c>
      <c r="BC93" s="146">
        <v>6499.880705394191</v>
      </c>
      <c r="BD93" s="33"/>
    </row>
    <row r="94" spans="2:56" s="38" customFormat="1" ht="14.25" customHeight="1" x14ac:dyDescent="0.2">
      <c r="B94" s="120">
        <v>2021</v>
      </c>
      <c r="C94" s="121" t="s">
        <v>7</v>
      </c>
      <c r="D94" s="122">
        <v>10761.300966475384</v>
      </c>
      <c r="E94" s="122">
        <v>8657.4263062518876</v>
      </c>
      <c r="F94" s="122">
        <v>6201.4124886741165</v>
      </c>
      <c r="G94" s="122">
        <v>8540.0465871337965</v>
      </c>
      <c r="H94" s="123">
        <v>2021</v>
      </c>
      <c r="I94" s="124" t="s">
        <v>7</v>
      </c>
      <c r="J94" s="122">
        <v>8958.4918453639384</v>
      </c>
      <c r="K94" s="122">
        <v>7263.2061310782246</v>
      </c>
      <c r="L94" s="122">
        <v>5097.5055119299313</v>
      </c>
      <c r="M94" s="122">
        <v>7106.4011627906975</v>
      </c>
      <c r="N94" s="123">
        <v>2021</v>
      </c>
      <c r="O94" s="124" t="s">
        <v>7</v>
      </c>
      <c r="P94" s="122">
        <v>9478.1883116883128</v>
      </c>
      <c r="Q94" s="122">
        <v>7367.145424343099</v>
      </c>
      <c r="R94" s="122">
        <v>5286.5675022651767</v>
      </c>
      <c r="S94" s="122">
        <v>7377.3004127655295</v>
      </c>
      <c r="T94" s="123">
        <v>2021</v>
      </c>
      <c r="U94" s="124" t="s">
        <v>7</v>
      </c>
      <c r="V94" s="122">
        <v>9478.1883116883128</v>
      </c>
      <c r="W94" s="122">
        <v>7367.145424343099</v>
      </c>
      <c r="X94" s="122">
        <v>5286.5675022651767</v>
      </c>
      <c r="Y94" s="122">
        <v>7377.3004127655295</v>
      </c>
      <c r="Z94" s="123">
        <v>2021</v>
      </c>
      <c r="AA94" s="124" t="s">
        <v>7</v>
      </c>
      <c r="AB94" s="122">
        <v>9621.5528541226213</v>
      </c>
      <c r="AC94" s="122">
        <v>7235.4292509815768</v>
      </c>
      <c r="AD94" s="122">
        <v>4902.1713228631834</v>
      </c>
      <c r="AE94" s="122">
        <v>7253.051142655795</v>
      </c>
      <c r="AF94" s="123">
        <v>2021</v>
      </c>
      <c r="AG94" s="124" t="s">
        <v>7</v>
      </c>
      <c r="AH94" s="122">
        <v>10027.453714889762</v>
      </c>
      <c r="AI94" s="122">
        <v>7773.0462851102384</v>
      </c>
      <c r="AJ94" s="122">
        <v>5103.7777106614312</v>
      </c>
      <c r="AK94" s="122">
        <v>7634.7592368871437</v>
      </c>
      <c r="AL94" s="120">
        <v>2021</v>
      </c>
      <c r="AM94" s="121" t="s">
        <v>7</v>
      </c>
      <c r="AN94" s="122">
        <v>7631.4737994563584</v>
      </c>
      <c r="AO94" s="122">
        <v>5965.7570220477191</v>
      </c>
      <c r="AP94" s="122">
        <v>4039.2959830866807</v>
      </c>
      <c r="AQ94" s="122">
        <v>5878.8422681969196</v>
      </c>
      <c r="AR94" s="123">
        <v>2021</v>
      </c>
      <c r="AS94" s="124" t="s">
        <v>7</v>
      </c>
      <c r="AT94" s="122">
        <v>6283.8471005738447</v>
      </c>
      <c r="AU94" s="122">
        <v>4603.7938689217763</v>
      </c>
      <c r="AV94" s="122">
        <v>3337.705753548777</v>
      </c>
      <c r="AW94" s="122">
        <v>4741.7822410147992</v>
      </c>
      <c r="AX94" s="123">
        <v>2021</v>
      </c>
      <c r="AY94" s="124" t="s">
        <v>7</v>
      </c>
      <c r="AZ94" s="122">
        <v>9186.0830564784064</v>
      </c>
      <c r="BA94" s="122">
        <v>6485.4534883720935</v>
      </c>
      <c r="BB94" s="122">
        <v>4334.9853518574455</v>
      </c>
      <c r="BC94" s="122">
        <v>6668.8406322359815</v>
      </c>
    </row>
    <row r="95" spans="2:56" s="38" customFormat="1" ht="16.5" customHeight="1" x14ac:dyDescent="0.2">
      <c r="B95" s="152">
        <v>2021</v>
      </c>
      <c r="C95" s="130" t="s">
        <v>249</v>
      </c>
      <c r="D95" s="130">
        <v>11845.602333126755</v>
      </c>
      <c r="E95" s="130">
        <v>9537.2196711749475</v>
      </c>
      <c r="F95" s="130">
        <v>7036.7601910247531</v>
      </c>
      <c r="G95" s="130">
        <v>9473.1940651088189</v>
      </c>
      <c r="H95" s="152">
        <v>2021</v>
      </c>
      <c r="I95" s="130" t="s">
        <v>249</v>
      </c>
      <c r="J95" s="130">
        <v>10839.362064817178</v>
      </c>
      <c r="K95" s="130">
        <v>8332.8461084174851</v>
      </c>
      <c r="L95" s="130">
        <v>5956.9769968284054</v>
      </c>
      <c r="M95" s="130">
        <v>8376.3950566876902</v>
      </c>
      <c r="N95" s="152">
        <v>2021</v>
      </c>
      <c r="O95" s="130" t="s">
        <v>249</v>
      </c>
      <c r="P95" s="130">
        <v>11446.740111552625</v>
      </c>
      <c r="Q95" s="130">
        <v>8935.0328897962154</v>
      </c>
      <c r="R95" s="130">
        <v>6084.1629980678799</v>
      </c>
      <c r="S95" s="130">
        <v>8821.9786664722396</v>
      </c>
      <c r="T95" s="152">
        <v>2021</v>
      </c>
      <c r="U95" s="130" t="s">
        <v>249</v>
      </c>
      <c r="V95" s="130">
        <v>10585.855273231016</v>
      </c>
      <c r="W95" s="130">
        <v>8047.3265137982571</v>
      </c>
      <c r="X95" s="130">
        <v>5921.5033502241995</v>
      </c>
      <c r="Y95" s="130">
        <v>8184.8950457511582</v>
      </c>
      <c r="Z95" s="152">
        <v>2021</v>
      </c>
      <c r="AA95" s="130" t="s">
        <v>249</v>
      </c>
      <c r="AB95" s="130">
        <v>11435.492369946411</v>
      </c>
      <c r="AC95" s="130">
        <v>8306.8897816339177</v>
      </c>
      <c r="AD95" s="130">
        <v>5605.7013743574789</v>
      </c>
      <c r="AE95" s="130">
        <v>8449.3611753126024</v>
      </c>
      <c r="AF95" s="152">
        <v>2021</v>
      </c>
      <c r="AG95" s="130" t="s">
        <v>249</v>
      </c>
      <c r="AH95" s="130">
        <v>12338.772542014511</v>
      </c>
      <c r="AI95" s="130">
        <v>9299.2866756589265</v>
      </c>
      <c r="AJ95" s="130">
        <v>6124.8279100288</v>
      </c>
      <c r="AK95" s="130">
        <v>9254.2957092340785</v>
      </c>
      <c r="AL95" s="152">
        <v>2021</v>
      </c>
      <c r="AM95" s="130" t="s">
        <v>249</v>
      </c>
      <c r="AN95" s="130">
        <v>8671.1435674966269</v>
      </c>
      <c r="AO95" s="130">
        <v>7070.5034158433891</v>
      </c>
      <c r="AP95" s="130">
        <v>5250.96490831541</v>
      </c>
      <c r="AQ95" s="130">
        <v>6997.5372972184759</v>
      </c>
      <c r="AR95" s="152">
        <v>2021</v>
      </c>
      <c r="AS95" s="130" t="s">
        <v>249</v>
      </c>
      <c r="AT95" s="130">
        <v>6897.461237286283</v>
      </c>
      <c r="AU95" s="130">
        <v>5142.8135467172187</v>
      </c>
      <c r="AV95" s="130">
        <v>3814.714826291422</v>
      </c>
      <c r="AW95" s="130">
        <v>5284.9965367649747</v>
      </c>
      <c r="AX95" s="152">
        <v>2021</v>
      </c>
      <c r="AY95" s="130" t="s">
        <v>249</v>
      </c>
      <c r="AZ95" s="130">
        <v>10803.023207320186</v>
      </c>
      <c r="BA95" s="130">
        <v>7865.6322263132961</v>
      </c>
      <c r="BB95" s="130">
        <v>4844.3157887062089</v>
      </c>
      <c r="BC95" s="146">
        <v>7837.6570741132291</v>
      </c>
      <c r="BD95" s="33"/>
    </row>
    <row r="118" spans="2:55" x14ac:dyDescent="0.25">
      <c r="B118" s="47" t="s">
        <v>251</v>
      </c>
      <c r="C118" s="46"/>
      <c r="D118" s="46"/>
      <c r="E118" s="46"/>
      <c r="F118" s="46"/>
      <c r="G118" s="46"/>
      <c r="H118" s="46"/>
      <c r="I118" s="10"/>
      <c r="J118" s="10"/>
      <c r="K118" s="10"/>
      <c r="L118" s="10"/>
    </row>
    <row r="119" spans="2:55" x14ac:dyDescent="0.25">
      <c r="B119" s="47" t="s">
        <v>5</v>
      </c>
      <c r="C119" s="47"/>
      <c r="D119" s="47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</row>
    <row r="120" spans="2:55" x14ac:dyDescent="0.25">
      <c r="B120" s="16"/>
      <c r="C120" s="16"/>
      <c r="D120" s="16"/>
    </row>
    <row r="121" spans="2:55" x14ac:dyDescent="0.25">
      <c r="B121" s="38" t="s">
        <v>26</v>
      </c>
      <c r="C121" s="38"/>
      <c r="D121" s="16"/>
    </row>
    <row r="122" spans="2:55" x14ac:dyDescent="0.25">
      <c r="B122" s="16" t="s">
        <v>27</v>
      </c>
      <c r="C122" s="16"/>
    </row>
    <row r="123" spans="2:55" x14ac:dyDescent="0.25">
      <c r="B123" s="16"/>
      <c r="C123" s="16"/>
    </row>
    <row r="124" spans="2:55" x14ac:dyDescent="0.25">
      <c r="B124" s="38" t="s">
        <v>28</v>
      </c>
      <c r="C124" s="38"/>
    </row>
    <row r="125" spans="2:55" x14ac:dyDescent="0.25">
      <c r="B125" s="21" t="s">
        <v>8</v>
      </c>
      <c r="C125" s="21"/>
      <c r="D125" s="21"/>
    </row>
    <row r="126" spans="2:55" x14ac:dyDescent="0.25">
      <c r="B126" s="21" t="s">
        <v>75</v>
      </c>
      <c r="C126" s="21"/>
    </row>
  </sheetData>
  <mergeCells count="20">
    <mergeCell ref="B10:BC10"/>
    <mergeCell ref="B11:G11"/>
    <mergeCell ref="H11:M11"/>
    <mergeCell ref="N11:S11"/>
    <mergeCell ref="T11:Y11"/>
    <mergeCell ref="Z11:AE11"/>
    <mergeCell ref="AF11:AK11"/>
    <mergeCell ref="AL11:AQ11"/>
    <mergeCell ref="AR11:AW11"/>
    <mergeCell ref="AX11:BC11"/>
    <mergeCell ref="B55:BC55"/>
    <mergeCell ref="B56:G56"/>
    <mergeCell ref="H56:M56"/>
    <mergeCell ref="N56:S56"/>
    <mergeCell ref="T56:Y56"/>
    <mergeCell ref="Z56:AE56"/>
    <mergeCell ref="AF56:AK56"/>
    <mergeCell ref="AL56:AQ56"/>
    <mergeCell ref="AR56:AW56"/>
    <mergeCell ref="AX56:BC56"/>
  </mergeCells>
  <hyperlinks>
    <hyperlink ref="F5" r:id="rId1"/>
    <hyperlink ref="F6" r:id="rId2"/>
  </hyperlinks>
  <pageMargins left="0.7" right="0.7" top="0.75" bottom="0.75" header="0.3" footer="0.3"/>
  <pageSetup orientation="portrait" r:id="rId3"/>
  <drawing r:id="rId4"/>
  <tableParts count="2"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opLeftCell="A41" workbookViewId="0">
      <selection activeCell="A54" sqref="A54:XFD54"/>
    </sheetView>
  </sheetViews>
  <sheetFormatPr defaultRowHeight="15" x14ac:dyDescent="0.25"/>
  <cols>
    <col min="1" max="1" width="13.28515625" customWidth="1"/>
    <col min="2" max="2" width="19" customWidth="1"/>
    <col min="3" max="4" width="13.28515625" customWidth="1"/>
    <col min="5" max="5" width="13.7109375" customWidth="1"/>
    <col min="6" max="6" width="14.140625" customWidth="1"/>
    <col min="7" max="7" width="13" customWidth="1"/>
    <col min="9" max="9" width="12" customWidth="1"/>
    <col min="10" max="10" width="10.7109375" customWidth="1"/>
    <col min="11" max="11" width="13.42578125" customWidth="1"/>
    <col min="12" max="12" width="12.140625" customWidth="1"/>
    <col min="13" max="13" width="10.7109375" customWidth="1"/>
    <col min="17" max="17" width="16.28515625" customWidth="1"/>
    <col min="252" max="255" width="13.28515625" customWidth="1"/>
    <col min="256" max="256" width="16.5703125" bestFit="1" customWidth="1"/>
    <col min="508" max="511" width="13.28515625" customWidth="1"/>
    <col min="512" max="512" width="16.5703125" bestFit="1" customWidth="1"/>
    <col min="764" max="767" width="13.28515625" customWidth="1"/>
    <col min="768" max="768" width="16.5703125" bestFit="1" customWidth="1"/>
    <col min="1020" max="1023" width="13.28515625" customWidth="1"/>
    <col min="1024" max="1024" width="16.5703125" bestFit="1" customWidth="1"/>
    <col min="1276" max="1279" width="13.28515625" customWidth="1"/>
    <col min="1280" max="1280" width="16.5703125" bestFit="1" customWidth="1"/>
    <col min="1532" max="1535" width="13.28515625" customWidth="1"/>
    <col min="1536" max="1536" width="16.5703125" bestFit="1" customWidth="1"/>
    <col min="1788" max="1791" width="13.28515625" customWidth="1"/>
    <col min="1792" max="1792" width="16.5703125" bestFit="1" customWidth="1"/>
    <col min="2044" max="2047" width="13.28515625" customWidth="1"/>
    <col min="2048" max="2048" width="16.5703125" bestFit="1" customWidth="1"/>
    <col min="2300" max="2303" width="13.28515625" customWidth="1"/>
    <col min="2304" max="2304" width="16.5703125" bestFit="1" customWidth="1"/>
    <col min="2556" max="2559" width="13.28515625" customWidth="1"/>
    <col min="2560" max="2560" width="16.5703125" bestFit="1" customWidth="1"/>
    <col min="2812" max="2815" width="13.28515625" customWidth="1"/>
    <col min="2816" max="2816" width="16.5703125" bestFit="1" customWidth="1"/>
    <col min="3068" max="3071" width="13.28515625" customWidth="1"/>
    <col min="3072" max="3072" width="16.5703125" bestFit="1" customWidth="1"/>
    <col min="3324" max="3327" width="13.28515625" customWidth="1"/>
    <col min="3328" max="3328" width="16.5703125" bestFit="1" customWidth="1"/>
    <col min="3580" max="3583" width="13.28515625" customWidth="1"/>
    <col min="3584" max="3584" width="16.5703125" bestFit="1" customWidth="1"/>
    <col min="3836" max="3839" width="13.28515625" customWidth="1"/>
    <col min="3840" max="3840" width="16.5703125" bestFit="1" customWidth="1"/>
    <col min="4092" max="4095" width="13.28515625" customWidth="1"/>
    <col min="4096" max="4096" width="16.5703125" bestFit="1" customWidth="1"/>
    <col min="4348" max="4351" width="13.28515625" customWidth="1"/>
    <col min="4352" max="4352" width="16.5703125" bestFit="1" customWidth="1"/>
    <col min="4604" max="4607" width="13.28515625" customWidth="1"/>
    <col min="4608" max="4608" width="16.5703125" bestFit="1" customWidth="1"/>
    <col min="4860" max="4863" width="13.28515625" customWidth="1"/>
    <col min="4864" max="4864" width="16.5703125" bestFit="1" customWidth="1"/>
    <col min="5116" max="5119" width="13.28515625" customWidth="1"/>
    <col min="5120" max="5120" width="16.5703125" bestFit="1" customWidth="1"/>
    <col min="5372" max="5375" width="13.28515625" customWidth="1"/>
    <col min="5376" max="5376" width="16.5703125" bestFit="1" customWidth="1"/>
    <col min="5628" max="5631" width="13.28515625" customWidth="1"/>
    <col min="5632" max="5632" width="16.5703125" bestFit="1" customWidth="1"/>
    <col min="5884" max="5887" width="13.28515625" customWidth="1"/>
    <col min="5888" max="5888" width="16.5703125" bestFit="1" customWidth="1"/>
    <col min="6140" max="6143" width="13.28515625" customWidth="1"/>
    <col min="6144" max="6144" width="16.5703125" bestFit="1" customWidth="1"/>
    <col min="6396" max="6399" width="13.28515625" customWidth="1"/>
    <col min="6400" max="6400" width="16.5703125" bestFit="1" customWidth="1"/>
    <col min="6652" max="6655" width="13.28515625" customWidth="1"/>
    <col min="6656" max="6656" width="16.5703125" bestFit="1" customWidth="1"/>
    <col min="6908" max="6911" width="13.28515625" customWidth="1"/>
    <col min="6912" max="6912" width="16.5703125" bestFit="1" customWidth="1"/>
    <col min="7164" max="7167" width="13.28515625" customWidth="1"/>
    <col min="7168" max="7168" width="16.5703125" bestFit="1" customWidth="1"/>
    <col min="7420" max="7423" width="13.28515625" customWidth="1"/>
    <col min="7424" max="7424" width="16.5703125" bestFit="1" customWidth="1"/>
    <col min="7676" max="7679" width="13.28515625" customWidth="1"/>
    <col min="7680" max="7680" width="16.5703125" bestFit="1" customWidth="1"/>
    <col min="7932" max="7935" width="13.28515625" customWidth="1"/>
    <col min="7936" max="7936" width="16.5703125" bestFit="1" customWidth="1"/>
    <col min="8188" max="8191" width="13.28515625" customWidth="1"/>
    <col min="8192" max="8192" width="16.5703125" bestFit="1" customWidth="1"/>
    <col min="8444" max="8447" width="13.28515625" customWidth="1"/>
    <col min="8448" max="8448" width="16.5703125" bestFit="1" customWidth="1"/>
    <col min="8700" max="8703" width="13.28515625" customWidth="1"/>
    <col min="8704" max="8704" width="16.5703125" bestFit="1" customWidth="1"/>
    <col min="8956" max="8959" width="13.28515625" customWidth="1"/>
    <col min="8960" max="8960" width="16.5703125" bestFit="1" customWidth="1"/>
    <col min="9212" max="9215" width="13.28515625" customWidth="1"/>
    <col min="9216" max="9216" width="16.5703125" bestFit="1" customWidth="1"/>
    <col min="9468" max="9471" width="13.28515625" customWidth="1"/>
    <col min="9472" max="9472" width="16.5703125" bestFit="1" customWidth="1"/>
    <col min="9724" max="9727" width="13.28515625" customWidth="1"/>
    <col min="9728" max="9728" width="16.5703125" bestFit="1" customWidth="1"/>
    <col min="9980" max="9983" width="13.28515625" customWidth="1"/>
    <col min="9984" max="9984" width="16.5703125" bestFit="1" customWidth="1"/>
    <col min="10236" max="10239" width="13.28515625" customWidth="1"/>
    <col min="10240" max="10240" width="16.5703125" bestFit="1" customWidth="1"/>
    <col min="10492" max="10495" width="13.28515625" customWidth="1"/>
    <col min="10496" max="10496" width="16.5703125" bestFit="1" customWidth="1"/>
    <col min="10748" max="10751" width="13.28515625" customWidth="1"/>
    <col min="10752" max="10752" width="16.5703125" bestFit="1" customWidth="1"/>
    <col min="11004" max="11007" width="13.28515625" customWidth="1"/>
    <col min="11008" max="11008" width="16.5703125" bestFit="1" customWidth="1"/>
    <col min="11260" max="11263" width="13.28515625" customWidth="1"/>
    <col min="11264" max="11264" width="16.5703125" bestFit="1" customWidth="1"/>
    <col min="11516" max="11519" width="13.28515625" customWidth="1"/>
    <col min="11520" max="11520" width="16.5703125" bestFit="1" customWidth="1"/>
    <col min="11772" max="11775" width="13.28515625" customWidth="1"/>
    <col min="11776" max="11776" width="16.5703125" bestFit="1" customWidth="1"/>
    <col min="12028" max="12031" width="13.28515625" customWidth="1"/>
    <col min="12032" max="12032" width="16.5703125" bestFit="1" customWidth="1"/>
    <col min="12284" max="12287" width="13.28515625" customWidth="1"/>
    <col min="12288" max="12288" width="16.5703125" bestFit="1" customWidth="1"/>
    <col min="12540" max="12543" width="13.28515625" customWidth="1"/>
    <col min="12544" max="12544" width="16.5703125" bestFit="1" customWidth="1"/>
    <col min="12796" max="12799" width="13.28515625" customWidth="1"/>
    <col min="12800" max="12800" width="16.5703125" bestFit="1" customWidth="1"/>
    <col min="13052" max="13055" width="13.28515625" customWidth="1"/>
    <col min="13056" max="13056" width="16.5703125" bestFit="1" customWidth="1"/>
    <col min="13308" max="13311" width="13.28515625" customWidth="1"/>
    <col min="13312" max="13312" width="16.5703125" bestFit="1" customWidth="1"/>
    <col min="13564" max="13567" width="13.28515625" customWidth="1"/>
    <col min="13568" max="13568" width="16.5703125" bestFit="1" customWidth="1"/>
    <col min="13820" max="13823" width="13.28515625" customWidth="1"/>
    <col min="13824" max="13824" width="16.5703125" bestFit="1" customWidth="1"/>
    <col min="14076" max="14079" width="13.28515625" customWidth="1"/>
    <col min="14080" max="14080" width="16.5703125" bestFit="1" customWidth="1"/>
    <col min="14332" max="14335" width="13.28515625" customWidth="1"/>
    <col min="14336" max="14336" width="16.5703125" bestFit="1" customWidth="1"/>
    <col min="14588" max="14591" width="13.28515625" customWidth="1"/>
    <col min="14592" max="14592" width="16.5703125" bestFit="1" customWidth="1"/>
    <col min="14844" max="14847" width="13.28515625" customWidth="1"/>
    <col min="14848" max="14848" width="16.5703125" bestFit="1" customWidth="1"/>
    <col min="15100" max="15103" width="13.28515625" customWidth="1"/>
    <col min="15104" max="15104" width="16.5703125" bestFit="1" customWidth="1"/>
    <col min="15356" max="15359" width="13.28515625" customWidth="1"/>
    <col min="15360" max="15360" width="16.5703125" bestFit="1" customWidth="1"/>
    <col min="15612" max="15615" width="13.28515625" customWidth="1"/>
    <col min="15616" max="15616" width="16.5703125" bestFit="1" customWidth="1"/>
    <col min="15868" max="15871" width="13.28515625" customWidth="1"/>
    <col min="15872" max="15872" width="16.5703125" bestFit="1" customWidth="1"/>
    <col min="16124" max="16127" width="13.28515625" customWidth="1"/>
    <col min="16128" max="16128" width="16.5703125" bestFit="1" customWidth="1"/>
  </cols>
  <sheetData>
    <row r="1" spans="1:28" s="2" customFormat="1" ht="21.75" thickBot="1" x14ac:dyDescent="0.4">
      <c r="A1" s="1" t="s">
        <v>76</v>
      </c>
      <c r="E1" s="26"/>
    </row>
    <row r="2" spans="1:28" s="4" customFormat="1" ht="17.25" thickTop="1" thickBot="1" x14ac:dyDescent="0.3">
      <c r="A2" s="3" t="s">
        <v>0</v>
      </c>
      <c r="E2" s="27"/>
      <c r="G2" s="5"/>
      <c r="H2" s="5"/>
      <c r="I2" s="5"/>
    </row>
    <row r="3" spans="1:28" s="5" customFormat="1" ht="16.5" thickBot="1" x14ac:dyDescent="0.3">
      <c r="A3" s="3" t="s">
        <v>1</v>
      </c>
      <c r="E3" s="28"/>
    </row>
    <row r="4" spans="1:28" s="5" customFormat="1" ht="15.75" x14ac:dyDescent="0.25"/>
    <row r="5" spans="1:28" s="5" customFormat="1" ht="16.5" thickBot="1" x14ac:dyDescent="0.3">
      <c r="A5" s="29" t="s">
        <v>3</v>
      </c>
      <c r="B5" s="19"/>
      <c r="D5" s="20" t="s">
        <v>4</v>
      </c>
      <c r="E5" s="28"/>
    </row>
    <row r="6" spans="1:28" s="5" customFormat="1" ht="16.5" thickBot="1" x14ac:dyDescent="0.3">
      <c r="A6" s="29" t="s">
        <v>19</v>
      </c>
      <c r="D6" s="20" t="s">
        <v>20</v>
      </c>
    </row>
    <row r="7" spans="1:28" s="5" customFormat="1" ht="15.75" x14ac:dyDescent="0.25">
      <c r="A7" s="30" t="s">
        <v>21</v>
      </c>
      <c r="B7" s="19"/>
      <c r="D7" s="20" t="s">
        <v>22</v>
      </c>
      <c r="E7" s="28"/>
    </row>
    <row r="8" spans="1:28" s="5" customFormat="1" ht="15.75" x14ac:dyDescent="0.25">
      <c r="A8" s="30"/>
      <c r="B8" s="19"/>
      <c r="D8" s="20"/>
      <c r="E8" s="28"/>
    </row>
    <row r="9" spans="1:28" s="5" customFormat="1" ht="16.5" thickBot="1" x14ac:dyDescent="0.3">
      <c r="A9" s="3"/>
      <c r="B9" s="19"/>
      <c r="D9" s="20"/>
    </row>
    <row r="10" spans="1:28" s="5" customFormat="1" ht="9" customHeight="1" x14ac:dyDescent="0.25"/>
    <row r="11" spans="1:28" s="18" customFormat="1" ht="18.75" x14ac:dyDescent="0.3">
      <c r="A11" s="180" t="s">
        <v>260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P11" s="180" t="s">
        <v>261</v>
      </c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</row>
    <row r="12" spans="1:28" x14ac:dyDescent="0.25">
      <c r="A12" s="6" t="s">
        <v>2</v>
      </c>
      <c r="B12" s="7" t="s">
        <v>6</v>
      </c>
      <c r="C12" s="7" t="s">
        <v>9</v>
      </c>
      <c r="D12" s="101" t="s">
        <v>45</v>
      </c>
      <c r="E12" s="7" t="s">
        <v>10</v>
      </c>
      <c r="F12" s="7" t="s">
        <v>11</v>
      </c>
      <c r="G12" s="7" t="s">
        <v>12</v>
      </c>
      <c r="H12" s="7" t="s">
        <v>13</v>
      </c>
      <c r="I12" s="7" t="s">
        <v>14</v>
      </c>
      <c r="J12" s="7" t="s">
        <v>15</v>
      </c>
      <c r="K12" s="7" t="s">
        <v>16</v>
      </c>
      <c r="L12" s="7" t="s">
        <v>17</v>
      </c>
      <c r="M12" s="7" t="s">
        <v>18</v>
      </c>
      <c r="P12" s="6" t="s">
        <v>2</v>
      </c>
      <c r="Q12" s="108" t="s">
        <v>6</v>
      </c>
      <c r="R12" s="108" t="s">
        <v>9</v>
      </c>
      <c r="S12" s="108" t="s">
        <v>45</v>
      </c>
      <c r="T12" s="108" t="s">
        <v>10</v>
      </c>
      <c r="U12" s="108" t="s">
        <v>11</v>
      </c>
      <c r="V12" s="108" t="s">
        <v>12</v>
      </c>
      <c r="W12" s="108" t="s">
        <v>13</v>
      </c>
      <c r="X12" s="108" t="s">
        <v>14</v>
      </c>
      <c r="Y12" s="108" t="s">
        <v>15</v>
      </c>
      <c r="Z12" s="108" t="s">
        <v>16</v>
      </c>
      <c r="AA12" s="108" t="s">
        <v>17</v>
      </c>
      <c r="AB12" s="108" t="s">
        <v>18</v>
      </c>
    </row>
    <row r="13" spans="1:28" x14ac:dyDescent="0.25">
      <c r="A13" s="8">
        <v>2003</v>
      </c>
      <c r="B13" s="22" t="s">
        <v>7</v>
      </c>
      <c r="C13" s="23">
        <f>Table32781046[[#This Row],[Column1]]+3/12</f>
        <v>2003.25</v>
      </c>
      <c r="D13" s="9">
        <v>842</v>
      </c>
      <c r="E13" s="9">
        <v>745</v>
      </c>
      <c r="F13" s="9">
        <v>773</v>
      </c>
      <c r="G13" s="9">
        <v>971</v>
      </c>
      <c r="H13" s="171">
        <v>888</v>
      </c>
      <c r="I13" s="171">
        <v>818</v>
      </c>
      <c r="J13" s="171">
        <v>1073</v>
      </c>
      <c r="K13" s="171">
        <v>881</v>
      </c>
      <c r="L13" s="171">
        <v>708</v>
      </c>
      <c r="M13" s="171">
        <v>719</v>
      </c>
      <c r="P13" s="8">
        <v>2003</v>
      </c>
      <c r="Q13" s="22" t="s">
        <v>7</v>
      </c>
      <c r="R13" s="23">
        <f>Table3278107848[[#This Row],[Column1]]+3/12</f>
        <v>2003.25</v>
      </c>
      <c r="S13" s="9">
        <v>1083.4327578718785</v>
      </c>
      <c r="T13" s="9">
        <v>958.61924538545065</v>
      </c>
      <c r="U13" s="9">
        <v>994.64788816503813</v>
      </c>
      <c r="V13" s="9">
        <v>1249.421862106406</v>
      </c>
      <c r="W13" s="126">
        <v>1142.6226710097721</v>
      </c>
      <c r="X13" s="126">
        <v>1052.5510640608036</v>
      </c>
      <c r="Y13" s="126">
        <v>1380.6690608034746</v>
      </c>
      <c r="Z13" s="126">
        <v>1133.6155103148751</v>
      </c>
      <c r="AA13" s="126">
        <v>911.0099674267102</v>
      </c>
      <c r="AB13" s="126">
        <v>925.16407709011946</v>
      </c>
    </row>
    <row r="14" spans="1:28" x14ac:dyDescent="0.25">
      <c r="A14" s="11">
        <v>2003</v>
      </c>
      <c r="B14" s="22" t="s">
        <v>249</v>
      </c>
      <c r="C14" s="23">
        <f>Table32781046[[#This Row],[Column1]]+9/12</f>
        <v>2003.75</v>
      </c>
      <c r="D14" s="9">
        <v>911</v>
      </c>
      <c r="E14" s="17">
        <v>809</v>
      </c>
      <c r="F14" s="17">
        <v>810</v>
      </c>
      <c r="G14" s="17">
        <v>1180</v>
      </c>
      <c r="H14" s="17">
        <v>932</v>
      </c>
      <c r="I14" s="17">
        <v>899</v>
      </c>
      <c r="J14" s="17">
        <v>1162</v>
      </c>
      <c r="K14" s="17">
        <v>923</v>
      </c>
      <c r="L14" s="17">
        <v>736</v>
      </c>
      <c r="M14" s="17">
        <v>746</v>
      </c>
      <c r="P14" s="11">
        <v>2003</v>
      </c>
      <c r="Q14" s="22" t="s">
        <v>249</v>
      </c>
      <c r="R14" s="23">
        <f>Table3278107848[[#This Row],[Column1]]+9/12</f>
        <v>2003.75</v>
      </c>
      <c r="S14" s="9">
        <v>1165.8881587473002</v>
      </c>
      <c r="T14" s="9">
        <v>1035.3496382289416</v>
      </c>
      <c r="U14" s="9">
        <v>1036.6294276457884</v>
      </c>
      <c r="V14" s="9">
        <v>1510.1515118790496</v>
      </c>
      <c r="W14" s="17">
        <v>1192.7637365010801</v>
      </c>
      <c r="X14" s="17">
        <v>1150.5306857451403</v>
      </c>
      <c r="Y14" s="17">
        <v>1487.11530237581</v>
      </c>
      <c r="Z14" s="17">
        <v>1181.24563174946</v>
      </c>
      <c r="AA14" s="17">
        <v>941.92501079913609</v>
      </c>
      <c r="AB14" s="17">
        <v>954.72290496760263</v>
      </c>
    </row>
    <row r="15" spans="1:28" x14ac:dyDescent="0.25">
      <c r="A15" s="150">
        <v>2004</v>
      </c>
      <c r="B15" s="22" t="s">
        <v>7</v>
      </c>
      <c r="C15" s="23">
        <f>Table32781046[[#This Row],[Column1]]+3/12</f>
        <v>2004.25</v>
      </c>
      <c r="D15" s="9">
        <v>995</v>
      </c>
      <c r="E15" s="9">
        <v>899</v>
      </c>
      <c r="F15" s="9">
        <v>865</v>
      </c>
      <c r="G15" s="9">
        <v>1241</v>
      </c>
      <c r="H15" s="17">
        <v>1019</v>
      </c>
      <c r="I15" s="17">
        <v>1005</v>
      </c>
      <c r="J15" s="17">
        <v>1212</v>
      </c>
      <c r="K15" s="17">
        <v>1054</v>
      </c>
      <c r="L15" s="17">
        <v>816</v>
      </c>
      <c r="M15" s="17">
        <v>848</v>
      </c>
      <c r="P15" s="150">
        <v>2004</v>
      </c>
      <c r="Q15" s="22" t="s">
        <v>7</v>
      </c>
      <c r="R15" s="23">
        <f>Table3278107848[[#This Row],[Column1]]+3/12</f>
        <v>2004.25</v>
      </c>
      <c r="S15" s="9">
        <v>1258.4413820704374</v>
      </c>
      <c r="T15" s="9">
        <v>1137.0239220917822</v>
      </c>
      <c r="U15" s="9">
        <v>1094.0219050160085</v>
      </c>
      <c r="V15" s="9">
        <v>1569.5736232657416</v>
      </c>
      <c r="W15" s="118">
        <v>1288.7957470651013</v>
      </c>
      <c r="X15" s="118">
        <v>1271.0890341515474</v>
      </c>
      <c r="Y15" s="118">
        <v>1532.8954322305228</v>
      </c>
      <c r="Z15" s="118">
        <v>1333.0625293489861</v>
      </c>
      <c r="AA15" s="118">
        <v>1032.0484098185698</v>
      </c>
      <c r="AB15" s="118">
        <v>1072.5208964781216</v>
      </c>
    </row>
    <row r="16" spans="1:28" x14ac:dyDescent="0.25">
      <c r="A16" s="11">
        <v>2004</v>
      </c>
      <c r="B16" s="22" t="s">
        <v>249</v>
      </c>
      <c r="C16" s="23">
        <f>Table32781046[[#This Row],[Column1]]+9/12</f>
        <v>2004.75</v>
      </c>
      <c r="D16" s="9">
        <v>1110</v>
      </c>
      <c r="E16" s="17">
        <v>1021</v>
      </c>
      <c r="F16" s="17">
        <v>952</v>
      </c>
      <c r="G16" s="17">
        <v>1325</v>
      </c>
      <c r="H16" s="17">
        <v>1150</v>
      </c>
      <c r="I16" s="17">
        <v>1169</v>
      </c>
      <c r="J16" s="17">
        <v>1335</v>
      </c>
      <c r="K16" s="17">
        <v>1117</v>
      </c>
      <c r="L16" s="17">
        <v>1004</v>
      </c>
      <c r="M16" s="17">
        <v>916</v>
      </c>
      <c r="P16" s="11">
        <v>2004</v>
      </c>
      <c r="Q16" s="22" t="s">
        <v>249</v>
      </c>
      <c r="R16" s="23">
        <f>Table3278107848[[#This Row],[Column1]]+9/12</f>
        <v>2004.75</v>
      </c>
      <c r="S16" s="9">
        <v>1385.4074249605055</v>
      </c>
      <c r="T16" s="9">
        <v>1274.3252080042128</v>
      </c>
      <c r="U16" s="9">
        <v>1188.2052869931542</v>
      </c>
      <c r="V16" s="9">
        <v>1653.7521063717745</v>
      </c>
      <c r="W16" s="17">
        <v>1435.332016850974</v>
      </c>
      <c r="X16" s="17">
        <v>1459.0461979989468</v>
      </c>
      <c r="Y16" s="17">
        <v>1666.2332543443918</v>
      </c>
      <c r="Z16" s="17">
        <v>1394.1442285413375</v>
      </c>
      <c r="AA16" s="17">
        <v>1253.1072564507635</v>
      </c>
      <c r="AB16" s="17">
        <v>1143.2731542917325</v>
      </c>
    </row>
    <row r="17" spans="1:28" x14ac:dyDescent="0.25">
      <c r="A17" s="8">
        <v>2005</v>
      </c>
      <c r="B17" s="22" t="s">
        <v>7</v>
      </c>
      <c r="C17" s="23">
        <f>Table32781046[[#This Row],[Column1]]+3/12</f>
        <v>2005.25</v>
      </c>
      <c r="D17" s="9">
        <v>1198</v>
      </c>
      <c r="E17" s="9">
        <v>1075</v>
      </c>
      <c r="F17" s="9">
        <v>1063</v>
      </c>
      <c r="G17" s="9">
        <v>1418</v>
      </c>
      <c r="H17" s="17">
        <v>1278</v>
      </c>
      <c r="I17" s="17">
        <v>1248</v>
      </c>
      <c r="J17" s="17">
        <v>1420</v>
      </c>
      <c r="K17" s="17">
        <v>1200</v>
      </c>
      <c r="L17" s="17">
        <v>1073</v>
      </c>
      <c r="M17" s="17">
        <v>1011</v>
      </c>
      <c r="P17" s="8">
        <v>2005</v>
      </c>
      <c r="Q17" s="22" t="s">
        <v>7</v>
      </c>
      <c r="R17" s="23">
        <f>Table3278107848[[#This Row],[Column1]]+3/12</f>
        <v>2005.25</v>
      </c>
      <c r="S17" s="9">
        <v>1468.9413657527157</v>
      </c>
      <c r="T17" s="9">
        <v>1318.1235126745989</v>
      </c>
      <c r="U17" s="9">
        <v>1303.409575788929</v>
      </c>
      <c r="V17" s="9">
        <v>1738.6968753233314</v>
      </c>
      <c r="W17" s="118">
        <v>1567.0342783238489</v>
      </c>
      <c r="X17" s="118">
        <v>1530.249436109674</v>
      </c>
      <c r="Y17" s="118">
        <v>1741.1491981376098</v>
      </c>
      <c r="Z17" s="118">
        <v>1471.3936885669943</v>
      </c>
      <c r="AA17" s="118">
        <v>1315.6711898603205</v>
      </c>
      <c r="AB17" s="118">
        <v>1239.6491826176928</v>
      </c>
    </row>
    <row r="18" spans="1:28" x14ac:dyDescent="0.25">
      <c r="A18" s="11">
        <v>2005</v>
      </c>
      <c r="B18" s="22" t="s">
        <v>249</v>
      </c>
      <c r="C18" s="23">
        <f>Table32781046[[#This Row],[Column1]]+9/12</f>
        <v>2005.75</v>
      </c>
      <c r="D18" s="15">
        <v>1313</v>
      </c>
      <c r="E18" s="17">
        <v>1180</v>
      </c>
      <c r="F18" s="17">
        <v>1174</v>
      </c>
      <c r="G18" s="17">
        <v>1585</v>
      </c>
      <c r="H18" s="125">
        <v>1451</v>
      </c>
      <c r="I18" s="125">
        <v>1326</v>
      </c>
      <c r="J18" s="125">
        <v>1579</v>
      </c>
      <c r="K18" s="125">
        <v>1300</v>
      </c>
      <c r="L18" s="125">
        <v>1142</v>
      </c>
      <c r="M18" s="125">
        <v>1082</v>
      </c>
      <c r="P18" s="11">
        <v>2005</v>
      </c>
      <c r="Q18" s="22" t="s">
        <v>249</v>
      </c>
      <c r="R18" s="23">
        <f>Table3278107848[[#This Row],[Column1]]+9/12</f>
        <v>2005.75</v>
      </c>
      <c r="S18" s="9">
        <v>1565.4090593561366</v>
      </c>
      <c r="T18" s="9">
        <v>1406.841348088531</v>
      </c>
      <c r="U18" s="9">
        <v>1399.6879175050301</v>
      </c>
      <c r="V18" s="9">
        <v>1889.6979124748489</v>
      </c>
      <c r="W18" s="17">
        <v>1729.93796277666</v>
      </c>
      <c r="X18" s="17">
        <v>1580.9081589537222</v>
      </c>
      <c r="Y18" s="17">
        <v>1882.5444818913479</v>
      </c>
      <c r="Z18" s="17">
        <v>1549.9099597585512</v>
      </c>
      <c r="AA18" s="17">
        <v>1361.5362877263581</v>
      </c>
      <c r="AB18" s="17">
        <v>1290.0019818913481</v>
      </c>
    </row>
    <row r="19" spans="1:28" x14ac:dyDescent="0.25">
      <c r="A19" s="8">
        <v>2006</v>
      </c>
      <c r="B19" s="22" t="s">
        <v>7</v>
      </c>
      <c r="C19" s="23">
        <f>Table327491147[[#This Row],[Column1]]+3/12</f>
        <v>2006.25</v>
      </c>
      <c r="D19" s="89">
        <v>1376</v>
      </c>
      <c r="E19" s="9">
        <v>1305</v>
      </c>
      <c r="F19" s="9">
        <v>1225</v>
      </c>
      <c r="G19" s="9">
        <v>1519</v>
      </c>
      <c r="H19" s="9">
        <v>1542</v>
      </c>
      <c r="I19" s="9">
        <v>1416</v>
      </c>
      <c r="J19" s="9">
        <v>1587</v>
      </c>
      <c r="K19" s="9">
        <v>1244</v>
      </c>
      <c r="L19" s="9">
        <v>1307</v>
      </c>
      <c r="M19" s="9">
        <v>1240</v>
      </c>
      <c r="P19" s="8">
        <v>2006</v>
      </c>
      <c r="Q19" s="22" t="s">
        <v>7</v>
      </c>
      <c r="R19" s="23">
        <v>2006.25</v>
      </c>
      <c r="S19" s="9">
        <v>1632.3092692692692</v>
      </c>
      <c r="T19" s="9">
        <v>1548.0840090090089</v>
      </c>
      <c r="U19" s="9">
        <v>1453.1823073073072</v>
      </c>
      <c r="V19" s="9">
        <v>1801.9460610610611</v>
      </c>
      <c r="W19" s="118">
        <v>1829.2303003003003</v>
      </c>
      <c r="X19" s="118">
        <v>1679.7601201201198</v>
      </c>
      <c r="Y19" s="118">
        <v>1882.6125075075074</v>
      </c>
      <c r="Z19" s="118">
        <v>1475.7214614614613</v>
      </c>
      <c r="AA19" s="118">
        <v>1550.4565515515515</v>
      </c>
      <c r="AB19" s="118">
        <v>1470.9763763763763</v>
      </c>
    </row>
    <row r="20" spans="1:28" x14ac:dyDescent="0.25">
      <c r="A20" s="8">
        <v>2006</v>
      </c>
      <c r="B20" s="22" t="s">
        <v>249</v>
      </c>
      <c r="C20" s="23">
        <f>Table327491147[[#This Row],[Column1]]+9/12</f>
        <v>2006.75</v>
      </c>
      <c r="D20" s="89">
        <v>1430</v>
      </c>
      <c r="E20" s="17">
        <v>1391</v>
      </c>
      <c r="F20" s="17">
        <v>1303</v>
      </c>
      <c r="G20" s="17">
        <v>1606</v>
      </c>
      <c r="H20" s="17">
        <v>1575</v>
      </c>
      <c r="I20" s="17">
        <v>1468</v>
      </c>
      <c r="J20" s="17">
        <v>1645</v>
      </c>
      <c r="K20" s="17">
        <v>1300</v>
      </c>
      <c r="L20" s="17">
        <v>1327</v>
      </c>
      <c r="M20" s="17">
        <v>1252</v>
      </c>
      <c r="P20" s="8">
        <v>2006</v>
      </c>
      <c r="Q20" s="22" t="s">
        <v>249</v>
      </c>
      <c r="R20" s="23">
        <v>2006.75</v>
      </c>
      <c r="S20" s="9">
        <v>1670.4500246426812</v>
      </c>
      <c r="T20" s="9">
        <v>1624.8922966978805</v>
      </c>
      <c r="U20" s="9">
        <v>1522.0953721044848</v>
      </c>
      <c r="V20" s="9">
        <v>1876.0438738294727</v>
      </c>
      <c r="W20" s="17">
        <v>1839.8313208477082</v>
      </c>
      <c r="X20" s="17">
        <v>1714.8396057171019</v>
      </c>
      <c r="Y20" s="17">
        <v>1921.6016017742731</v>
      </c>
      <c r="Z20" s="17">
        <v>1518.5909314933465</v>
      </c>
      <c r="AA20" s="17">
        <v>1550.1308969935928</v>
      </c>
      <c r="AB20" s="17">
        <v>1462.5198817151306</v>
      </c>
    </row>
    <row r="21" spans="1:28" x14ac:dyDescent="0.25">
      <c r="A21" s="8">
        <v>2007</v>
      </c>
      <c r="B21" s="22" t="s">
        <v>7</v>
      </c>
      <c r="C21" s="23">
        <f>Table327491147[[#This Row],[Column1]]+3/12</f>
        <v>2007.25</v>
      </c>
      <c r="D21" s="89">
        <v>1593</v>
      </c>
      <c r="E21" s="9">
        <v>1533</v>
      </c>
      <c r="F21" s="9">
        <v>1565</v>
      </c>
      <c r="G21" s="9">
        <v>1634</v>
      </c>
      <c r="H21" s="9">
        <v>1752</v>
      </c>
      <c r="I21" s="9">
        <v>1642</v>
      </c>
      <c r="J21" s="9">
        <v>1789</v>
      </c>
      <c r="K21" s="9">
        <v>1550</v>
      </c>
      <c r="L21" s="9">
        <v>1431</v>
      </c>
      <c r="M21" s="9">
        <v>1437</v>
      </c>
      <c r="P21" s="8">
        <v>2007</v>
      </c>
      <c r="Q21" s="22" t="s">
        <v>7</v>
      </c>
      <c r="R21" s="23">
        <v>2007.25</v>
      </c>
      <c r="S21" s="9">
        <v>1838.2087682570593</v>
      </c>
      <c r="T21" s="9">
        <v>1768.9730331061342</v>
      </c>
      <c r="U21" s="9">
        <v>1805.8987585199609</v>
      </c>
      <c r="V21" s="9">
        <v>1885.5198539435248</v>
      </c>
      <c r="W21" s="118">
        <v>2021.6834664070109</v>
      </c>
      <c r="X21" s="118">
        <v>1894.7512852969815</v>
      </c>
      <c r="Y21" s="118">
        <v>2064.3788364167476</v>
      </c>
      <c r="Z21" s="118">
        <v>1788.5898247322298</v>
      </c>
      <c r="AA21" s="118">
        <v>1651.2722833495618</v>
      </c>
      <c r="AB21" s="118">
        <v>1658.1958568646544</v>
      </c>
    </row>
    <row r="22" spans="1:28" x14ac:dyDescent="0.25">
      <c r="A22" s="8">
        <v>2007</v>
      </c>
      <c r="B22" s="22" t="s">
        <v>249</v>
      </c>
      <c r="C22" s="23">
        <f>Table327491147[[#This Row],[Column1]]+9/12</f>
        <v>2007.75</v>
      </c>
      <c r="D22" s="89">
        <v>1778</v>
      </c>
      <c r="E22" s="17">
        <v>1667</v>
      </c>
      <c r="F22" s="17">
        <v>1718</v>
      </c>
      <c r="G22" s="17">
        <v>1961</v>
      </c>
      <c r="H22" s="17">
        <v>1973</v>
      </c>
      <c r="I22" s="17">
        <v>1790</v>
      </c>
      <c r="J22" s="17">
        <v>2058</v>
      </c>
      <c r="K22" s="17">
        <v>1620</v>
      </c>
      <c r="L22" s="17">
        <v>1579</v>
      </c>
      <c r="M22" s="17">
        <v>1633</v>
      </c>
      <c r="P22" s="8">
        <v>2007</v>
      </c>
      <c r="Q22" s="22" t="s">
        <v>249</v>
      </c>
      <c r="R22" s="23">
        <v>2007.75</v>
      </c>
      <c r="S22" s="9">
        <v>2021.1809400479617</v>
      </c>
      <c r="T22" s="9">
        <v>1894.9992278177458</v>
      </c>
      <c r="U22" s="9">
        <v>1952.9746091127099</v>
      </c>
      <c r="V22" s="9">
        <v>2229.2102494004798</v>
      </c>
      <c r="W22" s="17">
        <v>2242.8515155875298</v>
      </c>
      <c r="X22" s="17">
        <v>2034.8222062350119</v>
      </c>
      <c r="Y22" s="17">
        <v>2339.477151079137</v>
      </c>
      <c r="Z22" s="17">
        <v>1841.5709352517983</v>
      </c>
      <c r="AA22" s="17">
        <v>1794.9632757793765</v>
      </c>
      <c r="AB22" s="17">
        <v>1856.3489736211031</v>
      </c>
    </row>
    <row r="23" spans="1:28" x14ac:dyDescent="0.25">
      <c r="A23" s="8">
        <v>2008</v>
      </c>
      <c r="B23" s="22" t="s">
        <v>7</v>
      </c>
      <c r="C23" s="23">
        <f>Table327491147[[#This Row],[Column1]]+3/12</f>
        <v>2008.25</v>
      </c>
      <c r="D23" s="89">
        <v>1941</v>
      </c>
      <c r="E23" s="9">
        <v>1857</v>
      </c>
      <c r="F23" s="9">
        <v>1821</v>
      </c>
      <c r="G23" s="9">
        <v>2111</v>
      </c>
      <c r="H23" s="9">
        <v>2121</v>
      </c>
      <c r="I23" s="9">
        <v>1967</v>
      </c>
      <c r="J23" s="9">
        <v>2102</v>
      </c>
      <c r="K23" s="9">
        <v>1800</v>
      </c>
      <c r="L23" s="9">
        <v>1807</v>
      </c>
      <c r="M23" s="9">
        <v>1880</v>
      </c>
      <c r="P23" s="8">
        <v>2008</v>
      </c>
      <c r="Q23" s="22" t="s">
        <v>7</v>
      </c>
      <c r="R23" s="23">
        <v>2008.25</v>
      </c>
      <c r="S23" s="9">
        <v>2154.8009227166276</v>
      </c>
      <c r="T23" s="9">
        <v>2061.548332552693</v>
      </c>
      <c r="U23" s="9">
        <v>2021.5829367681497</v>
      </c>
      <c r="V23" s="9">
        <v>2343.5264028103043</v>
      </c>
      <c r="W23" s="118">
        <v>2354.6279016393446</v>
      </c>
      <c r="X23" s="118">
        <v>2183.6648196721308</v>
      </c>
      <c r="Y23" s="118">
        <v>2333.5350538641683</v>
      </c>
      <c r="Z23" s="118">
        <v>1998.2697892271663</v>
      </c>
      <c r="AA23" s="118">
        <v>2006.0408384074942</v>
      </c>
      <c r="AB23" s="118">
        <v>2087.0817798594844</v>
      </c>
    </row>
    <row r="24" spans="1:28" x14ac:dyDescent="0.25">
      <c r="A24" s="8">
        <v>2008</v>
      </c>
      <c r="B24" s="22" t="s">
        <v>249</v>
      </c>
      <c r="C24" s="23">
        <f>Table327491147[[#This Row],[Column1]]+9/12</f>
        <v>2008.75</v>
      </c>
      <c r="D24" s="89">
        <v>2044</v>
      </c>
      <c r="E24" s="17">
        <v>1953</v>
      </c>
      <c r="F24" s="17">
        <v>1900</v>
      </c>
      <c r="G24" s="17">
        <v>2336</v>
      </c>
      <c r="H24" s="17">
        <v>2323</v>
      </c>
      <c r="I24" s="17">
        <v>2038</v>
      </c>
      <c r="J24" s="17">
        <v>2210</v>
      </c>
      <c r="K24" s="17">
        <v>1767</v>
      </c>
      <c r="L24" s="17">
        <v>2025</v>
      </c>
      <c r="M24" s="17">
        <v>1844</v>
      </c>
      <c r="P24" s="8">
        <v>2008</v>
      </c>
      <c r="Q24" s="22" t="s">
        <v>249</v>
      </c>
      <c r="R24" s="23">
        <v>2008.75</v>
      </c>
      <c r="S24" s="9">
        <v>2214.1807495429616</v>
      </c>
      <c r="T24" s="9">
        <v>2115.6042093235828</v>
      </c>
      <c r="U24" s="9">
        <v>2058.1914990859227</v>
      </c>
      <c r="V24" s="9">
        <v>2530.4922851919559</v>
      </c>
      <c r="W24" s="17">
        <v>2516.4099223034732</v>
      </c>
      <c r="X24" s="17">
        <v>2207.681197440585</v>
      </c>
      <c r="Y24" s="17">
        <v>2394.0016910420472</v>
      </c>
      <c r="Z24" s="17">
        <v>1914.1180941499088</v>
      </c>
      <c r="AA24" s="17">
        <v>2193.5988345521018</v>
      </c>
      <c r="AB24" s="17">
        <v>1997.5290127970748</v>
      </c>
    </row>
    <row r="25" spans="1:28" x14ac:dyDescent="0.25">
      <c r="A25" s="8">
        <v>2009</v>
      </c>
      <c r="B25" s="22" t="s">
        <v>7</v>
      </c>
      <c r="C25" s="23">
        <f>Table327491147[[#This Row],[Column1]]+3/12</f>
        <v>2009.25</v>
      </c>
      <c r="D25" s="89">
        <v>1928</v>
      </c>
      <c r="E25" s="9">
        <v>1830</v>
      </c>
      <c r="F25" s="9">
        <v>1828</v>
      </c>
      <c r="G25" s="9">
        <v>2092</v>
      </c>
      <c r="H25" s="9">
        <v>2018</v>
      </c>
      <c r="I25" s="9">
        <v>1932</v>
      </c>
      <c r="J25" s="9">
        <v>2063</v>
      </c>
      <c r="K25" s="9">
        <v>1869</v>
      </c>
      <c r="L25" s="9">
        <v>1915</v>
      </c>
      <c r="M25" s="9">
        <v>1809</v>
      </c>
      <c r="P25" s="8">
        <v>2009</v>
      </c>
      <c r="Q25" s="22" t="s">
        <v>7</v>
      </c>
      <c r="R25" s="23">
        <v>2009.25</v>
      </c>
      <c r="S25" s="9">
        <v>2148.4192571697226</v>
      </c>
      <c r="T25" s="9">
        <v>2039.2153737658673</v>
      </c>
      <c r="U25" s="9">
        <v>2036.9867230841562</v>
      </c>
      <c r="V25" s="9">
        <v>2331.1686130700518</v>
      </c>
      <c r="W25" s="118">
        <v>2248.7085378467327</v>
      </c>
      <c r="X25" s="118">
        <v>2152.8765585331453</v>
      </c>
      <c r="Y25" s="118">
        <v>2298.8531781852375</v>
      </c>
      <c r="Z25" s="118">
        <v>2082.6740620592386</v>
      </c>
      <c r="AA25" s="118">
        <v>2133.9330277385989</v>
      </c>
      <c r="AB25" s="118">
        <v>2015.8145416078983</v>
      </c>
    </row>
    <row r="26" spans="1:28" x14ac:dyDescent="0.25">
      <c r="A26" s="8">
        <v>2009</v>
      </c>
      <c r="B26" s="22" t="s">
        <v>249</v>
      </c>
      <c r="C26" s="23">
        <f>Table327491147[[#This Row],[Column1]]+9/12</f>
        <v>2009.75</v>
      </c>
      <c r="D26" s="89">
        <v>1861</v>
      </c>
      <c r="E26" s="17">
        <v>1805</v>
      </c>
      <c r="F26" s="17">
        <v>1892</v>
      </c>
      <c r="G26" s="17">
        <v>1911</v>
      </c>
      <c r="H26" s="17">
        <v>2013</v>
      </c>
      <c r="I26" s="17">
        <v>1821</v>
      </c>
      <c r="J26" s="17">
        <v>1918</v>
      </c>
      <c r="K26" s="17">
        <v>1792</v>
      </c>
      <c r="L26" s="17">
        <v>1837</v>
      </c>
      <c r="M26" s="17">
        <v>1762</v>
      </c>
      <c r="P26" s="8">
        <v>2009</v>
      </c>
      <c r="Q26" s="22" t="s">
        <v>249</v>
      </c>
      <c r="R26" s="23">
        <v>2009.75</v>
      </c>
      <c r="S26" s="9">
        <v>2042.0770231481481</v>
      </c>
      <c r="T26" s="9">
        <v>1980.6281712962962</v>
      </c>
      <c r="U26" s="9">
        <v>2076.0933518518518</v>
      </c>
      <c r="V26" s="9">
        <v>2096.9420694444443</v>
      </c>
      <c r="W26" s="17">
        <v>2208.8667638888887</v>
      </c>
      <c r="X26" s="17">
        <v>1998.1849861111111</v>
      </c>
      <c r="Y26" s="17">
        <v>2104.6231759259258</v>
      </c>
      <c r="Z26" s="17">
        <v>1966.3632592592592</v>
      </c>
      <c r="AA26" s="17">
        <v>2015.7418009259259</v>
      </c>
      <c r="AB26" s="17">
        <v>1933.4442314814812</v>
      </c>
    </row>
    <row r="27" spans="1:28" x14ac:dyDescent="0.25">
      <c r="A27" s="8">
        <v>2010</v>
      </c>
      <c r="B27" s="22" t="s">
        <v>7</v>
      </c>
      <c r="C27" s="23">
        <f>Table327491147[[#This Row],[Column1]]+3/12</f>
        <v>2010.25</v>
      </c>
      <c r="D27" s="89">
        <v>1776</v>
      </c>
      <c r="E27" s="9">
        <v>1807</v>
      </c>
      <c r="F27" s="9">
        <v>1781</v>
      </c>
      <c r="G27" s="9">
        <v>1683</v>
      </c>
      <c r="H27" s="9">
        <v>1990</v>
      </c>
      <c r="I27" s="9">
        <v>1732</v>
      </c>
      <c r="J27" s="9">
        <v>1805</v>
      </c>
      <c r="K27" s="9">
        <v>1825</v>
      </c>
      <c r="L27" s="9">
        <v>1672</v>
      </c>
      <c r="M27" s="9">
        <v>1687</v>
      </c>
      <c r="P27" s="8">
        <v>2010</v>
      </c>
      <c r="Q27" s="22" t="s">
        <v>7</v>
      </c>
      <c r="R27" s="23">
        <v>2010.25</v>
      </c>
      <c r="S27" s="9">
        <v>1934.4769852941176</v>
      </c>
      <c r="T27" s="9">
        <v>1968.2431939338237</v>
      </c>
      <c r="U27" s="9">
        <v>1939.9231479779414</v>
      </c>
      <c r="V27" s="9">
        <v>1833.1783593749999</v>
      </c>
      <c r="W27" s="118">
        <v>2167.5727481617646</v>
      </c>
      <c r="X27" s="118">
        <v>1886.5507536764705</v>
      </c>
      <c r="Y27" s="118">
        <v>1966.0647288602941</v>
      </c>
      <c r="Z27" s="118">
        <v>1987.8493795955881</v>
      </c>
      <c r="AA27" s="118">
        <v>1821.1968014705881</v>
      </c>
      <c r="AB27" s="118">
        <v>1837.5352895220587</v>
      </c>
    </row>
    <row r="28" spans="1:28" x14ac:dyDescent="0.25">
      <c r="A28" s="8">
        <v>2010</v>
      </c>
      <c r="B28" s="22" t="s">
        <v>249</v>
      </c>
      <c r="C28" s="23">
        <f>Table327491147[[#This Row],[Column1]]+9/12</f>
        <v>2010.75</v>
      </c>
      <c r="D28" s="89">
        <v>1891</v>
      </c>
      <c r="E28" s="17">
        <v>1988</v>
      </c>
      <c r="F28" s="17">
        <v>2179</v>
      </c>
      <c r="G28" s="17">
        <v>1650</v>
      </c>
      <c r="H28" s="17">
        <v>2045</v>
      </c>
      <c r="I28" s="17">
        <v>1837</v>
      </c>
      <c r="J28" s="17">
        <v>2085</v>
      </c>
      <c r="K28" s="17">
        <v>1888</v>
      </c>
      <c r="L28" s="17">
        <v>1625</v>
      </c>
      <c r="M28" s="17">
        <v>1720</v>
      </c>
      <c r="P28" s="8">
        <v>2010</v>
      </c>
      <c r="Q28" s="22" t="s">
        <v>249</v>
      </c>
      <c r="R28" s="23">
        <v>2010.75</v>
      </c>
      <c r="S28" s="9">
        <v>2052.1938965201466</v>
      </c>
      <c r="T28" s="9">
        <v>2157.4624358974356</v>
      </c>
      <c r="U28" s="9">
        <v>2364.7437866300365</v>
      </c>
      <c r="V28" s="9">
        <v>1790.6504120879119</v>
      </c>
      <c r="W28" s="17">
        <v>2219.3212683150182</v>
      </c>
      <c r="X28" s="17">
        <v>1993.5907921245418</v>
      </c>
      <c r="Y28" s="17">
        <v>2262.7309752747251</v>
      </c>
      <c r="Z28" s="17">
        <v>2048.9381684981681</v>
      </c>
      <c r="AA28" s="17">
        <v>1763.5193452380952</v>
      </c>
      <c r="AB28" s="17">
        <v>1866.6173992673992</v>
      </c>
    </row>
    <row r="29" spans="1:28" x14ac:dyDescent="0.25">
      <c r="A29" s="8">
        <v>2011</v>
      </c>
      <c r="B29" s="22" t="s">
        <v>7</v>
      </c>
      <c r="C29" s="23">
        <f>Table327491147[[#This Row],[Column1]]+3/12</f>
        <v>2011.25</v>
      </c>
      <c r="D29" s="89">
        <v>2213</v>
      </c>
      <c r="E29" s="9">
        <v>2260</v>
      </c>
      <c r="F29" s="9">
        <v>2058</v>
      </c>
      <c r="G29" s="9">
        <v>2359</v>
      </c>
      <c r="H29" s="9">
        <v>2201</v>
      </c>
      <c r="I29" s="9">
        <v>2209</v>
      </c>
      <c r="J29" s="9">
        <v>2451</v>
      </c>
      <c r="K29" s="9">
        <v>2505</v>
      </c>
      <c r="L29" s="9">
        <v>1900</v>
      </c>
      <c r="M29" s="9">
        <v>1977</v>
      </c>
      <c r="P29" s="8">
        <v>2011</v>
      </c>
      <c r="Q29" s="22" t="s">
        <v>7</v>
      </c>
      <c r="R29" s="23">
        <v>2011.25</v>
      </c>
      <c r="S29" s="9">
        <v>2346.8394675615214</v>
      </c>
      <c r="T29" s="9">
        <v>2396.6819686800895</v>
      </c>
      <c r="U29" s="9">
        <v>2182.4652617449665</v>
      </c>
      <c r="V29" s="9">
        <v>2501.6693646532435</v>
      </c>
      <c r="W29" s="118">
        <v>2334.1137225950783</v>
      </c>
      <c r="X29" s="118">
        <v>2342.5975525727067</v>
      </c>
      <c r="Y29" s="118">
        <v>2599.233409395973</v>
      </c>
      <c r="Z29" s="118">
        <v>2656.4992617449666</v>
      </c>
      <c r="AA29" s="118">
        <v>2014.9096196868011</v>
      </c>
      <c r="AB29" s="118">
        <v>2096.5664832214766</v>
      </c>
    </row>
    <row r="30" spans="1:28" x14ac:dyDescent="0.25">
      <c r="A30" s="8">
        <v>2011</v>
      </c>
      <c r="B30" s="22" t="s">
        <v>249</v>
      </c>
      <c r="C30" s="23">
        <f>Table327491147[[#This Row],[Column1]]+9/12</f>
        <v>2011.75</v>
      </c>
      <c r="D30" s="89">
        <v>2309</v>
      </c>
      <c r="E30" s="17">
        <v>2325</v>
      </c>
      <c r="F30" s="17">
        <v>2284</v>
      </c>
      <c r="G30" s="17">
        <v>2586</v>
      </c>
      <c r="H30" s="17">
        <v>2425</v>
      </c>
      <c r="I30" s="17">
        <v>2426</v>
      </c>
      <c r="J30" s="17">
        <v>2468</v>
      </c>
      <c r="K30" s="17">
        <v>2328</v>
      </c>
      <c r="L30" s="17">
        <v>1910</v>
      </c>
      <c r="M30" s="17">
        <v>2033</v>
      </c>
      <c r="P30" s="8">
        <v>2011</v>
      </c>
      <c r="Q30" s="22" t="s">
        <v>249</v>
      </c>
      <c r="R30" s="23">
        <v>2011.75</v>
      </c>
      <c r="S30" s="9">
        <v>2411.953516967827</v>
      </c>
      <c r="T30" s="9">
        <v>2428.6669237549581</v>
      </c>
      <c r="U30" s="9">
        <v>2385.8388188629351</v>
      </c>
      <c r="V30" s="9">
        <v>2701.3043719700308</v>
      </c>
      <c r="W30" s="17">
        <v>2533.1257161745261</v>
      </c>
      <c r="X30" s="17">
        <v>2534.1703040987218</v>
      </c>
      <c r="Y30" s="17">
        <v>2578.0429969149404</v>
      </c>
      <c r="Z30" s="17">
        <v>2431.8006875275451</v>
      </c>
      <c r="AA30" s="17">
        <v>1995.1629352137506</v>
      </c>
      <c r="AB30" s="17">
        <v>2123.6472498898192</v>
      </c>
    </row>
    <row r="31" spans="1:28" x14ac:dyDescent="0.25">
      <c r="A31" s="8">
        <v>2012</v>
      </c>
      <c r="B31" s="22" t="s">
        <v>7</v>
      </c>
      <c r="C31" s="23">
        <f>Table327491147[[#This Row],[Column1]]+3/12</f>
        <v>2012.25</v>
      </c>
      <c r="D31" s="89">
        <v>2418</v>
      </c>
      <c r="E31" s="9">
        <v>2578</v>
      </c>
      <c r="F31" s="9">
        <v>2328</v>
      </c>
      <c r="G31" s="9">
        <v>2563</v>
      </c>
      <c r="H31" s="9">
        <v>2772</v>
      </c>
      <c r="I31" s="9">
        <v>2459</v>
      </c>
      <c r="J31" s="9">
        <v>2634</v>
      </c>
      <c r="K31" s="9">
        <v>2611</v>
      </c>
      <c r="L31" s="9">
        <v>1753</v>
      </c>
      <c r="M31" s="9">
        <v>2068</v>
      </c>
      <c r="P31" s="8">
        <v>2012</v>
      </c>
      <c r="Q31" s="22" t="s">
        <v>7</v>
      </c>
      <c r="R31" s="23">
        <v>2012.25</v>
      </c>
      <c r="S31" s="9">
        <v>2498.2872972972973</v>
      </c>
      <c r="T31" s="9">
        <v>2663.5999389712292</v>
      </c>
      <c r="U31" s="9">
        <v>2405.2989363557108</v>
      </c>
      <c r="V31" s="9">
        <v>2648.1018788142978</v>
      </c>
      <c r="W31" s="118">
        <v>2864.0415170008719</v>
      </c>
      <c r="X31" s="118">
        <v>2540.6486617262426</v>
      </c>
      <c r="Y31" s="118">
        <v>2721.4593635571055</v>
      </c>
      <c r="Z31" s="118">
        <v>2697.6956713164777</v>
      </c>
      <c r="AA31" s="118">
        <v>1811.2066303400175</v>
      </c>
      <c r="AB31" s="118">
        <v>2136.6658936355707</v>
      </c>
    </row>
    <row r="32" spans="1:28" x14ac:dyDescent="0.25">
      <c r="A32" s="11">
        <v>2012</v>
      </c>
      <c r="B32" s="22" t="s">
        <v>249</v>
      </c>
      <c r="C32" s="23">
        <f>Table327491147[[#This Row],[Column1]]+9/12</f>
        <v>2012.75</v>
      </c>
      <c r="D32" s="89">
        <v>2518</v>
      </c>
      <c r="E32" s="17">
        <v>2545</v>
      </c>
      <c r="F32" s="17">
        <v>2360</v>
      </c>
      <c r="G32" s="17">
        <v>2568</v>
      </c>
      <c r="H32" s="17">
        <v>2675</v>
      </c>
      <c r="I32" s="17">
        <v>2566</v>
      </c>
      <c r="J32" s="17">
        <v>2530</v>
      </c>
      <c r="K32" s="17">
        <v>2925</v>
      </c>
      <c r="L32" s="17">
        <v>2325</v>
      </c>
      <c r="M32" s="17">
        <v>2165</v>
      </c>
      <c r="P32" s="11">
        <v>2012</v>
      </c>
      <c r="Q32" s="22" t="s">
        <v>249</v>
      </c>
      <c r="R32" s="23">
        <v>2012.75</v>
      </c>
      <c r="S32" s="9">
        <v>2579.1218928262747</v>
      </c>
      <c r="T32" s="9">
        <v>2606.7772904062226</v>
      </c>
      <c r="U32" s="9">
        <v>2417.2866032843563</v>
      </c>
      <c r="V32" s="9">
        <v>2630.3355920484009</v>
      </c>
      <c r="W32" s="17">
        <v>2739.9329083837506</v>
      </c>
      <c r="X32" s="17">
        <v>2628.2870440795159</v>
      </c>
      <c r="Y32" s="17">
        <v>2591.4131806395849</v>
      </c>
      <c r="Z32" s="17">
        <v>2996.0014044943819</v>
      </c>
      <c r="AA32" s="17">
        <v>2381.4370138288677</v>
      </c>
      <c r="AB32" s="17">
        <v>2217.5531763180638</v>
      </c>
    </row>
    <row r="33" spans="1:28" x14ac:dyDescent="0.25">
      <c r="A33" s="150">
        <v>2013</v>
      </c>
      <c r="B33" s="22" t="s">
        <v>7</v>
      </c>
      <c r="C33" s="23">
        <f>Table327491147[[#This Row],[Column1]]+3/12</f>
        <v>2013.25</v>
      </c>
      <c r="D33" s="89">
        <v>2742</v>
      </c>
      <c r="E33" s="9">
        <v>2804</v>
      </c>
      <c r="F33" s="9">
        <v>2611</v>
      </c>
      <c r="G33" s="9">
        <v>2823</v>
      </c>
      <c r="H33" s="9">
        <v>2833</v>
      </c>
      <c r="I33" s="9">
        <v>2707</v>
      </c>
      <c r="J33" s="9">
        <v>3205</v>
      </c>
      <c r="K33" s="9">
        <v>3264</v>
      </c>
      <c r="L33" s="9">
        <v>2233</v>
      </c>
      <c r="M33" s="9">
        <v>2200</v>
      </c>
      <c r="P33" s="150">
        <v>2013</v>
      </c>
      <c r="Q33" s="22" t="s">
        <v>7</v>
      </c>
      <c r="R33" s="23">
        <v>2013.25</v>
      </c>
      <c r="S33" s="9">
        <v>2791.6693041237108</v>
      </c>
      <c r="T33" s="9">
        <v>2854.7923883161511</v>
      </c>
      <c r="U33" s="9">
        <v>2658.2963359106529</v>
      </c>
      <c r="V33" s="9">
        <v>2874.13655927835</v>
      </c>
      <c r="W33" s="118">
        <v>2884.3177018900342</v>
      </c>
      <c r="X33" s="118">
        <v>2756.0353049828177</v>
      </c>
      <c r="Y33" s="118">
        <v>3263.0562070446736</v>
      </c>
      <c r="Z33" s="118">
        <v>3323.1249484536083</v>
      </c>
      <c r="AA33" s="118">
        <v>2273.449145189003</v>
      </c>
      <c r="AB33" s="118">
        <v>2239.8513745704468</v>
      </c>
    </row>
    <row r="34" spans="1:28" x14ac:dyDescent="0.25">
      <c r="A34" s="11">
        <v>2013</v>
      </c>
      <c r="B34" s="22" t="s">
        <v>249</v>
      </c>
      <c r="C34" s="23">
        <f>Table327491147[[#This Row],[Column1]]+9/12</f>
        <v>2013.75</v>
      </c>
      <c r="D34" s="89">
        <v>2675</v>
      </c>
      <c r="E34" s="17">
        <v>2897</v>
      </c>
      <c r="F34" s="17">
        <v>2353</v>
      </c>
      <c r="G34" s="17">
        <v>2781</v>
      </c>
      <c r="H34" s="17">
        <v>2838</v>
      </c>
      <c r="I34" s="17">
        <v>2644</v>
      </c>
      <c r="J34" s="17">
        <v>2947</v>
      </c>
      <c r="K34" s="17">
        <v>3107</v>
      </c>
      <c r="L34" s="17">
        <v>2525</v>
      </c>
      <c r="M34" s="17">
        <v>2230</v>
      </c>
      <c r="P34" s="11">
        <v>2013</v>
      </c>
      <c r="Q34" s="22" t="s">
        <v>249</v>
      </c>
      <c r="R34" s="23">
        <v>2013.75</v>
      </c>
      <c r="S34" s="9">
        <v>2708.3318026484408</v>
      </c>
      <c r="T34" s="9">
        <v>2933.0980307560872</v>
      </c>
      <c r="U34" s="9">
        <v>2382.3195258436567</v>
      </c>
      <c r="V34" s="9">
        <v>2815.652614267407</v>
      </c>
      <c r="W34" s="17">
        <v>2873.3628620247759</v>
      </c>
      <c r="X34" s="17">
        <v>2676.9455275523283</v>
      </c>
      <c r="Y34" s="17">
        <v>2983.7210551046564</v>
      </c>
      <c r="Z34" s="17">
        <v>3145.7147330200769</v>
      </c>
      <c r="AA34" s="17">
        <v>2556.4627296027338</v>
      </c>
      <c r="AB34" s="17">
        <v>2257.7868859461769</v>
      </c>
    </row>
    <row r="35" spans="1:28" x14ac:dyDescent="0.25">
      <c r="A35" s="8">
        <v>2014</v>
      </c>
      <c r="B35" s="22" t="s">
        <v>7</v>
      </c>
      <c r="C35" s="23">
        <f>Table327491147[[#This Row],[Column1]]+3/12</f>
        <v>2014.25</v>
      </c>
      <c r="D35" s="89">
        <v>2736</v>
      </c>
      <c r="E35" s="9">
        <v>2816</v>
      </c>
      <c r="F35" s="9">
        <v>2313</v>
      </c>
      <c r="G35" s="9">
        <v>2771</v>
      </c>
      <c r="H35" s="9">
        <v>3039</v>
      </c>
      <c r="I35" s="9">
        <v>2656</v>
      </c>
      <c r="J35" s="9">
        <v>2788</v>
      </c>
      <c r="K35" s="9">
        <v>3393</v>
      </c>
      <c r="L35" s="9">
        <v>2494</v>
      </c>
      <c r="M35" s="9">
        <v>2353</v>
      </c>
      <c r="P35" s="8">
        <v>2014</v>
      </c>
      <c r="Q35" s="22" t="s">
        <v>7</v>
      </c>
      <c r="R35" s="23">
        <v>2014.25</v>
      </c>
      <c r="S35" s="9">
        <v>2744.3017858654252</v>
      </c>
      <c r="T35" s="9">
        <v>2824.5445281421917</v>
      </c>
      <c r="U35" s="9">
        <v>2320.0182860770205</v>
      </c>
      <c r="V35" s="9">
        <v>2779.4079856115109</v>
      </c>
      <c r="W35" s="118">
        <v>3048.2211722386796</v>
      </c>
      <c r="X35" s="118">
        <v>2664.0590435886584</v>
      </c>
      <c r="Y35" s="118">
        <v>2796.4595683453235</v>
      </c>
      <c r="Z35" s="118">
        <v>3403.2953068133725</v>
      </c>
      <c r="AA35" s="118">
        <v>2501.5674904782054</v>
      </c>
      <c r="AB35" s="118">
        <v>2360.139657215404</v>
      </c>
    </row>
    <row r="36" spans="1:28" x14ac:dyDescent="0.25">
      <c r="A36" s="11">
        <v>2014</v>
      </c>
      <c r="B36" s="22" t="s">
        <v>249</v>
      </c>
      <c r="C36" s="23">
        <f>Table327491147[[#This Row],[Column1]]+9/12</f>
        <v>2014.75</v>
      </c>
      <c r="D36" s="89">
        <v>2743</v>
      </c>
      <c r="E36" s="17">
        <v>2888</v>
      </c>
      <c r="F36" s="17">
        <v>2320</v>
      </c>
      <c r="G36" s="17">
        <v>2839</v>
      </c>
      <c r="H36" s="17">
        <v>3206</v>
      </c>
      <c r="I36" s="17">
        <v>2672</v>
      </c>
      <c r="J36" s="17">
        <v>2771</v>
      </c>
      <c r="K36" s="17">
        <v>3400</v>
      </c>
      <c r="L36" s="17">
        <v>2488</v>
      </c>
      <c r="M36" s="17">
        <v>2269</v>
      </c>
      <c r="P36" s="11">
        <v>2014</v>
      </c>
      <c r="Q36" s="22" t="s">
        <v>249</v>
      </c>
      <c r="R36" s="23">
        <v>2014.75</v>
      </c>
      <c r="S36" s="9">
        <v>2731.6707184873949</v>
      </c>
      <c r="T36" s="9">
        <v>2876.071831932773</v>
      </c>
      <c r="U36" s="9">
        <v>2310.4178151260503</v>
      </c>
      <c r="V36" s="9">
        <v>2827.2742142857142</v>
      </c>
      <c r="W36" s="17">
        <v>3192.7584117647057</v>
      </c>
      <c r="X36" s="17">
        <v>2660.9639663865546</v>
      </c>
      <c r="Y36" s="17">
        <v>2759.5550714285714</v>
      </c>
      <c r="Z36" s="17">
        <v>3385.957142857143</v>
      </c>
      <c r="AA36" s="17">
        <v>2477.723932773109</v>
      </c>
      <c r="AB36" s="17">
        <v>2259.6284579831931</v>
      </c>
    </row>
    <row r="37" spans="1:28" x14ac:dyDescent="0.25">
      <c r="A37" s="8">
        <v>2015</v>
      </c>
      <c r="B37" s="22" t="s">
        <v>7</v>
      </c>
      <c r="C37" s="23">
        <f>Table327491147[[#This Row],[Column1]]+3/12</f>
        <v>2015.25</v>
      </c>
      <c r="D37" s="89">
        <v>2802</v>
      </c>
      <c r="E37" s="9">
        <v>2885</v>
      </c>
      <c r="F37" s="9">
        <v>2378</v>
      </c>
      <c r="G37" s="9">
        <v>2938</v>
      </c>
      <c r="H37" s="9">
        <v>3000</v>
      </c>
      <c r="I37" s="9">
        <v>2756</v>
      </c>
      <c r="J37" s="9">
        <v>2873</v>
      </c>
      <c r="K37" s="9">
        <v>3400</v>
      </c>
      <c r="L37" s="9">
        <v>2594</v>
      </c>
      <c r="M37" s="9">
        <v>2392</v>
      </c>
      <c r="P37" s="8">
        <v>2015</v>
      </c>
      <c r="Q37" s="22" t="s">
        <v>7</v>
      </c>
      <c r="R37" s="23">
        <v>2015.25</v>
      </c>
      <c r="S37" s="9">
        <v>2812.8828208386276</v>
      </c>
      <c r="T37" s="9">
        <v>2896.2051884794578</v>
      </c>
      <c r="U37" s="9">
        <v>2387.236027107158</v>
      </c>
      <c r="V37" s="9">
        <v>2949.411037695892</v>
      </c>
      <c r="W37" s="118">
        <v>3011.6518424396445</v>
      </c>
      <c r="X37" s="118">
        <v>2766.7041592545529</v>
      </c>
      <c r="Y37" s="118">
        <v>2884.1585811096993</v>
      </c>
      <c r="Z37" s="118">
        <v>3413.2054214315972</v>
      </c>
      <c r="AA37" s="118">
        <v>2604.0749597628123</v>
      </c>
      <c r="AB37" s="118">
        <v>2401.2904023718766</v>
      </c>
    </row>
    <row r="38" spans="1:28" x14ac:dyDescent="0.25">
      <c r="A38" s="8">
        <v>2015</v>
      </c>
      <c r="B38" s="22" t="s">
        <v>249</v>
      </c>
      <c r="C38" s="23">
        <f>Table327491147[[#This Row],[Column1]]+9/12</f>
        <v>2015.75</v>
      </c>
      <c r="D38" s="89">
        <v>2780</v>
      </c>
      <c r="E38" s="17">
        <v>2994</v>
      </c>
      <c r="F38" s="17">
        <v>2358</v>
      </c>
      <c r="G38" s="17">
        <v>2696</v>
      </c>
      <c r="H38" s="17">
        <v>2830</v>
      </c>
      <c r="I38" s="17">
        <v>2857</v>
      </c>
      <c r="J38" s="17">
        <v>2828</v>
      </c>
      <c r="K38" s="17">
        <v>3250</v>
      </c>
      <c r="L38" s="17">
        <v>2861</v>
      </c>
      <c r="M38" s="17">
        <v>2345</v>
      </c>
      <c r="P38" s="8">
        <v>2015</v>
      </c>
      <c r="Q38" s="22" t="s">
        <v>249</v>
      </c>
      <c r="R38" s="23">
        <v>2015.75</v>
      </c>
      <c r="S38" s="9">
        <v>2769.6816309373685</v>
      </c>
      <c r="T38" s="9">
        <v>2982.887339218159</v>
      </c>
      <c r="U38" s="9">
        <v>2349.2479445145018</v>
      </c>
      <c r="V38" s="9">
        <v>2685.9934089953763</v>
      </c>
      <c r="W38" s="125">
        <v>2819.4960487599833</v>
      </c>
      <c r="X38" s="125">
        <v>2846.395834384195</v>
      </c>
      <c r="Y38" s="125">
        <v>2817.5034720470785</v>
      </c>
      <c r="Z38" s="125">
        <v>3237.9371584699452</v>
      </c>
      <c r="AA38" s="125">
        <v>2850.3809878100042</v>
      </c>
      <c r="AB38" s="125">
        <v>2336.2961958806218</v>
      </c>
    </row>
    <row r="39" spans="1:28" x14ac:dyDescent="0.25">
      <c r="A39" s="11">
        <v>2016</v>
      </c>
      <c r="B39" s="13" t="s">
        <v>7</v>
      </c>
      <c r="C39" s="109">
        <v>2016.25</v>
      </c>
      <c r="D39" s="114">
        <v>2743</v>
      </c>
      <c r="E39" s="15">
        <v>2934</v>
      </c>
      <c r="F39" s="15">
        <v>2262</v>
      </c>
      <c r="G39" s="15">
        <v>2629</v>
      </c>
      <c r="H39" s="15">
        <v>2750</v>
      </c>
      <c r="I39" s="15">
        <v>2783</v>
      </c>
      <c r="J39" s="15">
        <v>2734</v>
      </c>
      <c r="K39" s="15">
        <v>3413</v>
      </c>
      <c r="L39" s="15">
        <v>2780</v>
      </c>
      <c r="M39" s="15">
        <v>2404</v>
      </c>
      <c r="P39" s="11">
        <v>2016</v>
      </c>
      <c r="Q39" s="13" t="s">
        <v>7</v>
      </c>
      <c r="R39" s="109">
        <v>2016.25</v>
      </c>
      <c r="S39" s="15">
        <v>2730.5234397312051</v>
      </c>
      <c r="T39" s="15">
        <v>2920.6546745065102</v>
      </c>
      <c r="U39" s="15">
        <v>2251.7112725745483</v>
      </c>
      <c r="V39" s="15">
        <v>2617.0419697606048</v>
      </c>
      <c r="W39" s="15">
        <v>2737.4916001679967</v>
      </c>
      <c r="X39" s="15">
        <v>2770.3414993700126</v>
      </c>
      <c r="Y39" s="15">
        <v>2721.564376312474</v>
      </c>
      <c r="Z39" s="15">
        <v>3397.4759386812261</v>
      </c>
      <c r="AA39" s="15">
        <v>2767.355144897102</v>
      </c>
      <c r="AB39" s="15">
        <v>2393.0653842923143</v>
      </c>
    </row>
    <row r="40" spans="1:28" x14ac:dyDescent="0.25">
      <c r="A40" s="151">
        <v>2016</v>
      </c>
      <c r="B40" s="17" t="s">
        <v>249</v>
      </c>
      <c r="C40" s="129">
        <v>2016.75</v>
      </c>
      <c r="D40" s="17">
        <v>2687</v>
      </c>
      <c r="E40" s="17">
        <v>2827</v>
      </c>
      <c r="F40" s="17">
        <v>2223</v>
      </c>
      <c r="G40" s="17">
        <v>2596</v>
      </c>
      <c r="H40" s="17">
        <v>2758</v>
      </c>
      <c r="I40" s="17">
        <v>2719</v>
      </c>
      <c r="J40" s="17">
        <v>2661</v>
      </c>
      <c r="K40" s="17">
        <v>3357</v>
      </c>
      <c r="L40" s="17">
        <v>2700</v>
      </c>
      <c r="M40" s="17">
        <v>2342</v>
      </c>
      <c r="P40" s="151">
        <v>2016</v>
      </c>
      <c r="Q40" s="17" t="s">
        <v>249</v>
      </c>
      <c r="R40" s="129">
        <v>2016.75</v>
      </c>
      <c r="S40" s="17">
        <v>2653.5379825653799</v>
      </c>
      <c r="T40" s="17">
        <v>2791.794520547945</v>
      </c>
      <c r="U40" s="17">
        <v>2195.3163138231635</v>
      </c>
      <c r="V40" s="17">
        <v>2563.6712328767126</v>
      </c>
      <c r="W40" s="17">
        <v>2723.6537982565378</v>
      </c>
      <c r="X40" s="17">
        <v>2685.1394769613948</v>
      </c>
      <c r="Y40" s="17">
        <v>2627.8617683686175</v>
      </c>
      <c r="Z40" s="17">
        <v>3315.1942714819402</v>
      </c>
      <c r="AA40" s="17">
        <v>2666.3760896637609</v>
      </c>
      <c r="AB40" s="17">
        <v>2312.8343711083439</v>
      </c>
    </row>
    <row r="41" spans="1:28" x14ac:dyDescent="0.25">
      <c r="A41" s="11">
        <v>2017</v>
      </c>
      <c r="B41" s="13" t="s">
        <v>7</v>
      </c>
      <c r="C41" s="109">
        <v>2017.25</v>
      </c>
      <c r="D41" s="114">
        <v>2700</v>
      </c>
      <c r="E41" s="15">
        <v>2828</v>
      </c>
      <c r="F41" s="15">
        <v>2140</v>
      </c>
      <c r="G41" s="15">
        <v>2723</v>
      </c>
      <c r="H41" s="15">
        <v>2943</v>
      </c>
      <c r="I41" s="15">
        <v>2675</v>
      </c>
      <c r="J41" s="15">
        <v>2684</v>
      </c>
      <c r="K41" s="15">
        <v>3259</v>
      </c>
      <c r="L41" s="15">
        <v>2531</v>
      </c>
      <c r="M41" s="15">
        <v>2519</v>
      </c>
      <c r="P41" s="11">
        <v>2017</v>
      </c>
      <c r="Q41" s="13" t="s">
        <v>7</v>
      </c>
      <c r="R41" s="109">
        <v>2017.25</v>
      </c>
      <c r="S41" s="15">
        <v>2636.8226600985222</v>
      </c>
      <c r="T41" s="15">
        <v>2761.8275862068967</v>
      </c>
      <c r="U41" s="15">
        <v>2089.9261083743845</v>
      </c>
      <c r="V41" s="15">
        <v>2659.2844827586209</v>
      </c>
      <c r="W41" s="15">
        <v>2874.1366995073895</v>
      </c>
      <c r="X41" s="15">
        <v>2612.4076354679805</v>
      </c>
      <c r="Y41" s="15">
        <v>2621.1970443349755</v>
      </c>
      <c r="Z41" s="15">
        <v>3182.7426108374384</v>
      </c>
      <c r="AA41" s="15">
        <v>2471.7770935960593</v>
      </c>
      <c r="AB41" s="15">
        <v>2460.057881773399</v>
      </c>
    </row>
    <row r="42" spans="1:28" x14ac:dyDescent="0.25">
      <c r="A42" s="151">
        <v>2017</v>
      </c>
      <c r="B42" s="17" t="s">
        <v>249</v>
      </c>
      <c r="C42" s="129">
        <v>2017.75</v>
      </c>
      <c r="D42" s="17">
        <v>2730</v>
      </c>
      <c r="E42" s="17">
        <v>2911</v>
      </c>
      <c r="F42" s="17">
        <v>2197</v>
      </c>
      <c r="G42" s="17">
        <v>2842</v>
      </c>
      <c r="H42" s="17">
        <v>2913</v>
      </c>
      <c r="I42" s="17">
        <v>2714</v>
      </c>
      <c r="J42" s="17">
        <v>2769</v>
      </c>
      <c r="K42" s="17">
        <v>3183</v>
      </c>
      <c r="L42" s="17">
        <v>2503</v>
      </c>
      <c r="M42" s="17">
        <v>2535</v>
      </c>
      <c r="P42" s="151">
        <v>2017</v>
      </c>
      <c r="Q42" s="17" t="s">
        <v>249</v>
      </c>
      <c r="R42" s="129">
        <v>2017.75</v>
      </c>
      <c r="S42" s="17">
        <v>2658.4813753581661</v>
      </c>
      <c r="T42" s="17">
        <v>2834.7396643471143</v>
      </c>
      <c r="U42" s="17">
        <v>2139.4445354072859</v>
      </c>
      <c r="V42" s="17">
        <v>2767.5472779369629</v>
      </c>
      <c r="W42" s="17">
        <v>2836.6872697503072</v>
      </c>
      <c r="X42" s="17">
        <v>2642.9005321326235</v>
      </c>
      <c r="Y42" s="17">
        <v>2696.4596807204257</v>
      </c>
      <c r="Z42" s="17">
        <v>3099.6139991813347</v>
      </c>
      <c r="AA42" s="17">
        <v>2437.428162095784</v>
      </c>
      <c r="AB42" s="17">
        <v>2468.5898485468683</v>
      </c>
    </row>
    <row r="43" spans="1:28" x14ac:dyDescent="0.25">
      <c r="A43" s="11">
        <v>2018</v>
      </c>
      <c r="B43" s="13" t="s">
        <v>7</v>
      </c>
      <c r="C43" s="109">
        <v>2018.25</v>
      </c>
      <c r="D43" s="114">
        <v>2829</v>
      </c>
      <c r="E43" s="15">
        <v>2939</v>
      </c>
      <c r="F43" s="15">
        <v>2334</v>
      </c>
      <c r="G43" s="15">
        <v>2963</v>
      </c>
      <c r="H43" s="15">
        <v>2905</v>
      </c>
      <c r="I43" s="15">
        <v>2853</v>
      </c>
      <c r="J43" s="15">
        <v>2800</v>
      </c>
      <c r="K43" s="15">
        <v>3294</v>
      </c>
      <c r="L43" s="15">
        <v>2630</v>
      </c>
      <c r="M43" s="15">
        <v>2744</v>
      </c>
      <c r="P43" s="11">
        <v>2018</v>
      </c>
      <c r="Q43" s="13" t="s">
        <v>7</v>
      </c>
      <c r="R43" s="109">
        <v>2018.25</v>
      </c>
      <c r="S43" s="15">
        <v>2696.390625</v>
      </c>
      <c r="T43" s="15">
        <v>2801.2343750000005</v>
      </c>
      <c r="U43" s="15">
        <v>2224.59375</v>
      </c>
      <c r="V43" s="15">
        <v>2824.109375</v>
      </c>
      <c r="W43" s="15">
        <v>2768.8281250000005</v>
      </c>
      <c r="X43" s="15">
        <v>2719.265625</v>
      </c>
      <c r="Y43" s="15">
        <v>2668.7500000000005</v>
      </c>
      <c r="Z43" s="15">
        <v>3139.59375</v>
      </c>
      <c r="AA43" s="15">
        <v>2506.71875</v>
      </c>
      <c r="AB43" s="15">
        <v>2615.3750000000005</v>
      </c>
    </row>
    <row r="44" spans="1:28" x14ac:dyDescent="0.25">
      <c r="A44" s="151">
        <v>2018</v>
      </c>
      <c r="B44" s="17" t="s">
        <v>249</v>
      </c>
      <c r="C44" s="129">
        <v>2018.75</v>
      </c>
      <c r="D44" s="17">
        <v>2816</v>
      </c>
      <c r="E44" s="17">
        <v>2824</v>
      </c>
      <c r="F44" s="17">
        <v>2397</v>
      </c>
      <c r="G44" s="17">
        <v>3063</v>
      </c>
      <c r="H44" s="17">
        <v>2822</v>
      </c>
      <c r="I44" s="17">
        <v>2845</v>
      </c>
      <c r="J44" s="17">
        <v>2741</v>
      </c>
      <c r="K44" s="17">
        <v>3233</v>
      </c>
      <c r="L44" s="17">
        <v>2709</v>
      </c>
      <c r="M44" s="17">
        <v>2708</v>
      </c>
      <c r="P44" s="151">
        <v>2018</v>
      </c>
      <c r="Q44" s="17" t="s">
        <v>249</v>
      </c>
      <c r="R44" s="129">
        <v>2018.75</v>
      </c>
      <c r="S44" s="17">
        <v>2654.2250396196514</v>
      </c>
      <c r="T44" s="17">
        <v>2661.7654516640255</v>
      </c>
      <c r="U44" s="17">
        <v>2259.2959587955625</v>
      </c>
      <c r="V44" s="17">
        <v>2887.0352614896988</v>
      </c>
      <c r="W44" s="17">
        <v>2659.8803486529318</v>
      </c>
      <c r="X44" s="17">
        <v>2681.5590332805073</v>
      </c>
      <c r="Y44" s="17">
        <v>2583.5336767036451</v>
      </c>
      <c r="Z44" s="17">
        <v>3047.2690174326467</v>
      </c>
      <c r="AA44" s="17">
        <v>2553.3720285261493</v>
      </c>
      <c r="AB44" s="17">
        <v>2552.4294770206025</v>
      </c>
    </row>
    <row r="45" spans="1:28" x14ac:dyDescent="0.25">
      <c r="A45" s="11">
        <v>2019</v>
      </c>
      <c r="B45" s="13" t="s">
        <v>7</v>
      </c>
      <c r="C45" s="109">
        <v>2019.25</v>
      </c>
      <c r="D45" s="114">
        <v>2808</v>
      </c>
      <c r="E45" s="15">
        <v>2827</v>
      </c>
      <c r="F45" s="15">
        <v>2410</v>
      </c>
      <c r="G45" s="15">
        <v>3027</v>
      </c>
      <c r="H45" s="15">
        <v>2854</v>
      </c>
      <c r="I45" s="15">
        <v>2893</v>
      </c>
      <c r="J45" s="15">
        <v>2690</v>
      </c>
      <c r="K45" s="15">
        <v>3155</v>
      </c>
      <c r="L45" s="15">
        <v>2690</v>
      </c>
      <c r="M45" s="15">
        <v>2725</v>
      </c>
      <c r="P45" s="11">
        <v>2019</v>
      </c>
      <c r="Q45" s="13" t="s">
        <v>7</v>
      </c>
      <c r="R45" s="109">
        <v>2019.25</v>
      </c>
      <c r="S45" s="15">
        <v>2646.6846275752773</v>
      </c>
      <c r="T45" s="15">
        <v>2664.5931061806655</v>
      </c>
      <c r="U45" s="15">
        <v>2271.5491283676706</v>
      </c>
      <c r="V45" s="15">
        <v>2853.1034072900161</v>
      </c>
      <c r="W45" s="15">
        <v>2690.0419968304282</v>
      </c>
      <c r="X45" s="15">
        <v>2726.8015055467513</v>
      </c>
      <c r="Y45" s="15">
        <v>2535.4635499207607</v>
      </c>
      <c r="Z45" s="15">
        <v>2973.75</v>
      </c>
      <c r="AA45" s="15">
        <v>2535.4635499207607</v>
      </c>
      <c r="AB45" s="15">
        <v>2568.452852614897</v>
      </c>
    </row>
    <row r="46" spans="1:28" x14ac:dyDescent="0.25">
      <c r="A46" s="151">
        <v>2019</v>
      </c>
      <c r="B46" s="17" t="s">
        <v>249</v>
      </c>
      <c r="C46" s="129">
        <v>2019.75</v>
      </c>
      <c r="D46" s="17">
        <v>2831</v>
      </c>
      <c r="E46" s="17">
        <v>2729</v>
      </c>
      <c r="F46" s="17">
        <v>2450</v>
      </c>
      <c r="G46" s="17">
        <v>3050</v>
      </c>
      <c r="H46" s="17">
        <v>2817</v>
      </c>
      <c r="I46" s="17">
        <v>2939</v>
      </c>
      <c r="J46" s="17">
        <v>2713</v>
      </c>
      <c r="K46" s="17">
        <v>3194</v>
      </c>
      <c r="L46" s="17">
        <v>2706</v>
      </c>
      <c r="M46" s="17">
        <v>2882</v>
      </c>
      <c r="P46" s="151">
        <v>2019</v>
      </c>
      <c r="Q46" s="17" t="s">
        <v>249</v>
      </c>
      <c r="R46" s="129">
        <v>2019.75</v>
      </c>
      <c r="S46" s="17">
        <v>2617.547221142635</v>
      </c>
      <c r="T46" s="17">
        <v>2523.2378546443842</v>
      </c>
      <c r="U46" s="17">
        <v>2265.2739992226971</v>
      </c>
      <c r="V46" s="17">
        <v>2820.0349786241741</v>
      </c>
      <c r="W46" s="17">
        <v>2604.6027982899341</v>
      </c>
      <c r="X46" s="17">
        <v>2717.4041974349007</v>
      </c>
      <c r="Y46" s="17">
        <v>2508.4442285270111</v>
      </c>
      <c r="Z46" s="17">
        <v>2953.1776136805283</v>
      </c>
      <c r="AA46" s="17">
        <v>2501.9720171006607</v>
      </c>
      <c r="AB46" s="17">
        <v>2664.7019043917603</v>
      </c>
    </row>
    <row r="47" spans="1:28" x14ac:dyDescent="0.25">
      <c r="A47" s="11">
        <v>2020</v>
      </c>
      <c r="B47" s="13" t="s">
        <v>7</v>
      </c>
      <c r="C47" s="109">
        <v>2020.25</v>
      </c>
      <c r="D47" s="114">
        <v>2912</v>
      </c>
      <c r="E47" s="15">
        <v>2862</v>
      </c>
      <c r="F47" s="15">
        <v>2508</v>
      </c>
      <c r="G47" s="15">
        <v>2980</v>
      </c>
      <c r="H47" s="15">
        <v>2961</v>
      </c>
      <c r="I47" s="15">
        <v>2979</v>
      </c>
      <c r="J47" s="15">
        <v>3077</v>
      </c>
      <c r="K47" s="15">
        <v>3169</v>
      </c>
      <c r="L47" s="15">
        <v>2720</v>
      </c>
      <c r="M47" s="15">
        <v>2952</v>
      </c>
      <c r="P47" s="11">
        <v>2020</v>
      </c>
      <c r="Q47" s="13" t="s">
        <v>7</v>
      </c>
      <c r="R47" s="109">
        <v>2020.25</v>
      </c>
      <c r="S47" s="15">
        <v>2684.4462352052378</v>
      </c>
      <c r="T47" s="15">
        <v>2638.3534083644886</v>
      </c>
      <c r="U47" s="15">
        <v>2312.0161943319836</v>
      </c>
      <c r="V47" s="15">
        <v>2747.1324797086568</v>
      </c>
      <c r="W47" s="15">
        <v>2729.6172055091724</v>
      </c>
      <c r="X47" s="15">
        <v>2746.2106231718421</v>
      </c>
      <c r="Y47" s="15">
        <v>2836.5525637797105</v>
      </c>
      <c r="Z47" s="15">
        <v>2921.3633651666892</v>
      </c>
      <c r="AA47" s="15">
        <v>2507.4497801367606</v>
      </c>
      <c r="AB47" s="15">
        <v>2721.3204966778376</v>
      </c>
    </row>
    <row r="48" spans="1:28" x14ac:dyDescent="0.25">
      <c r="A48" s="151">
        <v>2020</v>
      </c>
      <c r="B48" s="17" t="s">
        <v>249</v>
      </c>
      <c r="C48" s="129">
        <v>2020.75</v>
      </c>
      <c r="D48" s="17">
        <v>2932</v>
      </c>
      <c r="E48" s="17">
        <v>2933</v>
      </c>
      <c r="F48" s="17">
        <v>2677</v>
      </c>
      <c r="G48" s="17">
        <v>2928</v>
      </c>
      <c r="H48" s="17">
        <v>3010</v>
      </c>
      <c r="I48" s="17">
        <v>2921</v>
      </c>
      <c r="J48" s="17">
        <v>2934</v>
      </c>
      <c r="K48" s="17">
        <v>3200</v>
      </c>
      <c r="L48" s="17">
        <v>2756</v>
      </c>
      <c r="M48" s="17">
        <v>3031</v>
      </c>
      <c r="P48" s="151">
        <v>2020</v>
      </c>
      <c r="Q48" s="17" t="s">
        <v>249</v>
      </c>
      <c r="R48" s="129">
        <v>2020.75</v>
      </c>
      <c r="S48" s="17">
        <v>2680.4008759797143</v>
      </c>
      <c r="T48" s="17">
        <v>2681.3150645458736</v>
      </c>
      <c r="U48" s="17">
        <v>2447.2827916090368</v>
      </c>
      <c r="V48" s="17">
        <v>2676.7441217150763</v>
      </c>
      <c r="W48" s="17">
        <v>2751.707584140157</v>
      </c>
      <c r="X48" s="17">
        <v>2670.3448017519595</v>
      </c>
      <c r="Y48" s="17">
        <v>2682.2292531120333</v>
      </c>
      <c r="Z48" s="17">
        <v>2925.4034117104661</v>
      </c>
      <c r="AA48" s="17">
        <v>2519.5036883356383</v>
      </c>
      <c r="AB48" s="17">
        <v>2770.9055440295065</v>
      </c>
    </row>
    <row r="49" spans="1:28" x14ac:dyDescent="0.25">
      <c r="A49" s="11">
        <v>2021</v>
      </c>
      <c r="B49" s="13" t="s">
        <v>7</v>
      </c>
      <c r="C49" s="109">
        <v>2021.25</v>
      </c>
      <c r="D49" s="114">
        <v>3284</v>
      </c>
      <c r="E49" s="15">
        <v>3480</v>
      </c>
      <c r="F49" s="15">
        <v>2956</v>
      </c>
      <c r="G49" s="15">
        <v>3525</v>
      </c>
      <c r="H49" s="15">
        <v>3543</v>
      </c>
      <c r="I49" s="15">
        <v>3241</v>
      </c>
      <c r="J49" s="15">
        <v>3346</v>
      </c>
      <c r="K49" s="15">
        <v>3300</v>
      </c>
      <c r="L49" s="15">
        <v>3041</v>
      </c>
      <c r="M49" s="15">
        <v>3125</v>
      </c>
      <c r="P49" s="11">
        <v>2021</v>
      </c>
      <c r="Q49" s="13" t="s">
        <v>7</v>
      </c>
      <c r="R49" s="109">
        <v>2021.25</v>
      </c>
      <c r="S49" s="15">
        <v>2942.5572334642106</v>
      </c>
      <c r="T49" s="15">
        <v>3118.1787979462397</v>
      </c>
      <c r="U49" s="15">
        <v>2648.6599214738749</v>
      </c>
      <c r="V49" s="15">
        <v>3158.5000755058895</v>
      </c>
      <c r="W49" s="15">
        <v>3174.6285865297491</v>
      </c>
      <c r="X49" s="15">
        <v>2904.0280126849893</v>
      </c>
      <c r="Y49" s="15">
        <v>2998.1109936575053</v>
      </c>
      <c r="Z49" s="15">
        <v>2956.8936877076412</v>
      </c>
      <c r="AA49" s="15">
        <v>2724.8223346421023</v>
      </c>
      <c r="AB49" s="15">
        <v>2800.0887194201146</v>
      </c>
    </row>
    <row r="50" spans="1:28" x14ac:dyDescent="0.25">
      <c r="A50" s="151">
        <v>2021</v>
      </c>
      <c r="B50" s="17" t="s">
        <v>249</v>
      </c>
      <c r="C50" s="129">
        <v>2021.75</v>
      </c>
      <c r="D50" s="17">
        <v>3723</v>
      </c>
      <c r="E50" s="17">
        <v>4215</v>
      </c>
      <c r="F50" s="17">
        <v>3407</v>
      </c>
      <c r="G50" s="17">
        <v>4059</v>
      </c>
      <c r="H50" s="17">
        <v>3994</v>
      </c>
      <c r="I50" s="17">
        <v>3422</v>
      </c>
      <c r="J50" s="17">
        <v>3758</v>
      </c>
      <c r="K50" s="17">
        <v>3875</v>
      </c>
      <c r="L50" s="17">
        <v>3367</v>
      </c>
      <c r="M50" s="17">
        <v>3411</v>
      </c>
      <c r="P50" s="151">
        <v>2021</v>
      </c>
      <c r="Q50" s="17" t="s">
        <v>249</v>
      </c>
      <c r="R50" s="129">
        <v>2021.75</v>
      </c>
      <c r="S50" s="17">
        <v>3221.1801538405457</v>
      </c>
      <c r="T50" s="17">
        <v>3646.8639130910283</v>
      </c>
      <c r="U50" s="17">
        <v>2947.7735117203165</v>
      </c>
      <c r="V50" s="17">
        <v>3511.8910138164852</v>
      </c>
      <c r="W50" s="17">
        <v>3455.6523057854251</v>
      </c>
      <c r="X50" s="17">
        <v>2960.7516751120997</v>
      </c>
      <c r="Y50" s="17">
        <v>3251.4625350880392</v>
      </c>
      <c r="Z50" s="17">
        <v>3352.6922095439468</v>
      </c>
      <c r="AA50" s="17">
        <v>2913.1650760088955</v>
      </c>
      <c r="AB50" s="17">
        <v>2951.234355291459</v>
      </c>
    </row>
    <row r="51" spans="1:28" x14ac:dyDescent="0.25">
      <c r="A51" s="14"/>
      <c r="B51" s="46"/>
      <c r="C51" s="46"/>
      <c r="D51" s="46"/>
    </row>
    <row r="52" spans="1:28" x14ac:dyDescent="0.25">
      <c r="A52" s="14"/>
      <c r="B52" s="46"/>
      <c r="C52" s="46"/>
      <c r="D52" s="46"/>
    </row>
    <row r="53" spans="1:28" x14ac:dyDescent="0.25">
      <c r="A53" s="14"/>
      <c r="B53" s="46"/>
      <c r="C53" s="46"/>
      <c r="D53" s="46"/>
    </row>
    <row r="54" spans="1:28" x14ac:dyDescent="0.25">
      <c r="A54" s="47" t="s">
        <v>300</v>
      </c>
      <c r="B54" s="46"/>
      <c r="C54" s="46"/>
      <c r="D54" s="46"/>
    </row>
    <row r="55" spans="1:28" x14ac:dyDescent="0.25">
      <c r="A55" s="47" t="s">
        <v>303</v>
      </c>
      <c r="B55" s="47"/>
      <c r="C55" s="48"/>
      <c r="D55" s="48"/>
    </row>
    <row r="56" spans="1:28" x14ac:dyDescent="0.25">
      <c r="A56" s="16"/>
      <c r="B56" s="16"/>
    </row>
    <row r="57" spans="1:28" x14ac:dyDescent="0.25">
      <c r="A57" s="38" t="s">
        <v>28</v>
      </c>
    </row>
    <row r="58" spans="1:28" x14ac:dyDescent="0.25">
      <c r="A58" s="21" t="s">
        <v>8</v>
      </c>
      <c r="B58" s="21"/>
    </row>
    <row r="59" spans="1:28" x14ac:dyDescent="0.25">
      <c r="A59" s="21" t="s">
        <v>75</v>
      </c>
    </row>
  </sheetData>
  <mergeCells count="2">
    <mergeCell ref="A11:M11"/>
    <mergeCell ref="P11:AB11"/>
  </mergeCells>
  <hyperlinks>
    <hyperlink ref="D5" r:id="rId1"/>
    <hyperlink ref="D6" r:id="rId2"/>
  </hyperlinks>
  <pageMargins left="0.7" right="0.7" top="0.75" bottom="0.75" header="0.3" footer="0.3"/>
  <pageSetup orientation="portrait" r:id="rId3"/>
  <drawing r:id="rId4"/>
  <tableParts count="3"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opLeftCell="A37" workbookViewId="0">
      <selection activeCell="F60" sqref="F60"/>
    </sheetView>
  </sheetViews>
  <sheetFormatPr defaultRowHeight="15" x14ac:dyDescent="0.25"/>
  <cols>
    <col min="1" max="1" width="13.28515625" customWidth="1"/>
    <col min="2" max="2" width="19" customWidth="1"/>
    <col min="3" max="4" width="13.28515625" customWidth="1"/>
    <col min="5" max="5" width="13.7109375" customWidth="1"/>
    <col min="6" max="6" width="14.140625" customWidth="1"/>
    <col min="7" max="7" width="13" customWidth="1"/>
    <col min="9" max="9" width="12" customWidth="1"/>
    <col min="10" max="10" width="10.7109375" customWidth="1"/>
    <col min="11" max="11" width="13.42578125" customWidth="1"/>
    <col min="12" max="12" width="12.140625" customWidth="1"/>
    <col min="13" max="13" width="10.7109375" customWidth="1"/>
    <col min="17" max="17" width="16.28515625" customWidth="1"/>
    <col min="252" max="255" width="13.28515625" customWidth="1"/>
    <col min="256" max="256" width="16.5703125" bestFit="1" customWidth="1"/>
    <col min="508" max="511" width="13.28515625" customWidth="1"/>
    <col min="512" max="512" width="16.5703125" bestFit="1" customWidth="1"/>
    <col min="764" max="767" width="13.28515625" customWidth="1"/>
    <col min="768" max="768" width="16.5703125" bestFit="1" customWidth="1"/>
    <col min="1020" max="1023" width="13.28515625" customWidth="1"/>
    <col min="1024" max="1024" width="16.5703125" bestFit="1" customWidth="1"/>
    <col min="1276" max="1279" width="13.28515625" customWidth="1"/>
    <col min="1280" max="1280" width="16.5703125" bestFit="1" customWidth="1"/>
    <col min="1532" max="1535" width="13.28515625" customWidth="1"/>
    <col min="1536" max="1536" width="16.5703125" bestFit="1" customWidth="1"/>
    <col min="1788" max="1791" width="13.28515625" customWidth="1"/>
    <col min="1792" max="1792" width="16.5703125" bestFit="1" customWidth="1"/>
    <col min="2044" max="2047" width="13.28515625" customWidth="1"/>
    <col min="2048" max="2048" width="16.5703125" bestFit="1" customWidth="1"/>
    <col min="2300" max="2303" width="13.28515625" customWidth="1"/>
    <col min="2304" max="2304" width="16.5703125" bestFit="1" customWidth="1"/>
    <col min="2556" max="2559" width="13.28515625" customWidth="1"/>
    <col min="2560" max="2560" width="16.5703125" bestFit="1" customWidth="1"/>
    <col min="2812" max="2815" width="13.28515625" customWidth="1"/>
    <col min="2816" max="2816" width="16.5703125" bestFit="1" customWidth="1"/>
    <col min="3068" max="3071" width="13.28515625" customWidth="1"/>
    <col min="3072" max="3072" width="16.5703125" bestFit="1" customWidth="1"/>
    <col min="3324" max="3327" width="13.28515625" customWidth="1"/>
    <col min="3328" max="3328" width="16.5703125" bestFit="1" customWidth="1"/>
    <col min="3580" max="3583" width="13.28515625" customWidth="1"/>
    <col min="3584" max="3584" width="16.5703125" bestFit="1" customWidth="1"/>
    <col min="3836" max="3839" width="13.28515625" customWidth="1"/>
    <col min="3840" max="3840" width="16.5703125" bestFit="1" customWidth="1"/>
    <col min="4092" max="4095" width="13.28515625" customWidth="1"/>
    <col min="4096" max="4096" width="16.5703125" bestFit="1" customWidth="1"/>
    <col min="4348" max="4351" width="13.28515625" customWidth="1"/>
    <col min="4352" max="4352" width="16.5703125" bestFit="1" customWidth="1"/>
    <col min="4604" max="4607" width="13.28515625" customWidth="1"/>
    <col min="4608" max="4608" width="16.5703125" bestFit="1" customWidth="1"/>
    <col min="4860" max="4863" width="13.28515625" customWidth="1"/>
    <col min="4864" max="4864" width="16.5703125" bestFit="1" customWidth="1"/>
    <col min="5116" max="5119" width="13.28515625" customWidth="1"/>
    <col min="5120" max="5120" width="16.5703125" bestFit="1" customWidth="1"/>
    <col min="5372" max="5375" width="13.28515625" customWidth="1"/>
    <col min="5376" max="5376" width="16.5703125" bestFit="1" customWidth="1"/>
    <col min="5628" max="5631" width="13.28515625" customWidth="1"/>
    <col min="5632" max="5632" width="16.5703125" bestFit="1" customWidth="1"/>
    <col min="5884" max="5887" width="13.28515625" customWidth="1"/>
    <col min="5888" max="5888" width="16.5703125" bestFit="1" customWidth="1"/>
    <col min="6140" max="6143" width="13.28515625" customWidth="1"/>
    <col min="6144" max="6144" width="16.5703125" bestFit="1" customWidth="1"/>
    <col min="6396" max="6399" width="13.28515625" customWidth="1"/>
    <col min="6400" max="6400" width="16.5703125" bestFit="1" customWidth="1"/>
    <col min="6652" max="6655" width="13.28515625" customWidth="1"/>
    <col min="6656" max="6656" width="16.5703125" bestFit="1" customWidth="1"/>
    <col min="6908" max="6911" width="13.28515625" customWidth="1"/>
    <col min="6912" max="6912" width="16.5703125" bestFit="1" customWidth="1"/>
    <col min="7164" max="7167" width="13.28515625" customWidth="1"/>
    <col min="7168" max="7168" width="16.5703125" bestFit="1" customWidth="1"/>
    <col min="7420" max="7423" width="13.28515625" customWidth="1"/>
    <col min="7424" max="7424" width="16.5703125" bestFit="1" customWidth="1"/>
    <col min="7676" max="7679" width="13.28515625" customWidth="1"/>
    <col min="7680" max="7680" width="16.5703125" bestFit="1" customWidth="1"/>
    <col min="7932" max="7935" width="13.28515625" customWidth="1"/>
    <col min="7936" max="7936" width="16.5703125" bestFit="1" customWidth="1"/>
    <col min="8188" max="8191" width="13.28515625" customWidth="1"/>
    <col min="8192" max="8192" width="16.5703125" bestFit="1" customWidth="1"/>
    <col min="8444" max="8447" width="13.28515625" customWidth="1"/>
    <col min="8448" max="8448" width="16.5703125" bestFit="1" customWidth="1"/>
    <col min="8700" max="8703" width="13.28515625" customWidth="1"/>
    <col min="8704" max="8704" width="16.5703125" bestFit="1" customWidth="1"/>
    <col min="8956" max="8959" width="13.28515625" customWidth="1"/>
    <col min="8960" max="8960" width="16.5703125" bestFit="1" customWidth="1"/>
    <col min="9212" max="9215" width="13.28515625" customWidth="1"/>
    <col min="9216" max="9216" width="16.5703125" bestFit="1" customWidth="1"/>
    <col min="9468" max="9471" width="13.28515625" customWidth="1"/>
    <col min="9472" max="9472" width="16.5703125" bestFit="1" customWidth="1"/>
    <col min="9724" max="9727" width="13.28515625" customWidth="1"/>
    <col min="9728" max="9728" width="16.5703125" bestFit="1" customWidth="1"/>
    <col min="9980" max="9983" width="13.28515625" customWidth="1"/>
    <col min="9984" max="9984" width="16.5703125" bestFit="1" customWidth="1"/>
    <col min="10236" max="10239" width="13.28515625" customWidth="1"/>
    <col min="10240" max="10240" width="16.5703125" bestFit="1" customWidth="1"/>
    <col min="10492" max="10495" width="13.28515625" customWidth="1"/>
    <col min="10496" max="10496" width="16.5703125" bestFit="1" customWidth="1"/>
    <col min="10748" max="10751" width="13.28515625" customWidth="1"/>
    <col min="10752" max="10752" width="16.5703125" bestFit="1" customWidth="1"/>
    <col min="11004" max="11007" width="13.28515625" customWidth="1"/>
    <col min="11008" max="11008" width="16.5703125" bestFit="1" customWidth="1"/>
    <col min="11260" max="11263" width="13.28515625" customWidth="1"/>
    <col min="11264" max="11264" width="16.5703125" bestFit="1" customWidth="1"/>
    <col min="11516" max="11519" width="13.28515625" customWidth="1"/>
    <col min="11520" max="11520" width="16.5703125" bestFit="1" customWidth="1"/>
    <col min="11772" max="11775" width="13.28515625" customWidth="1"/>
    <col min="11776" max="11776" width="16.5703125" bestFit="1" customWidth="1"/>
    <col min="12028" max="12031" width="13.28515625" customWidth="1"/>
    <col min="12032" max="12032" width="16.5703125" bestFit="1" customWidth="1"/>
    <col min="12284" max="12287" width="13.28515625" customWidth="1"/>
    <col min="12288" max="12288" width="16.5703125" bestFit="1" customWidth="1"/>
    <col min="12540" max="12543" width="13.28515625" customWidth="1"/>
    <col min="12544" max="12544" width="16.5703125" bestFit="1" customWidth="1"/>
    <col min="12796" max="12799" width="13.28515625" customWidth="1"/>
    <col min="12800" max="12800" width="16.5703125" bestFit="1" customWidth="1"/>
    <col min="13052" max="13055" width="13.28515625" customWidth="1"/>
    <col min="13056" max="13056" width="16.5703125" bestFit="1" customWidth="1"/>
    <col min="13308" max="13311" width="13.28515625" customWidth="1"/>
    <col min="13312" max="13312" width="16.5703125" bestFit="1" customWidth="1"/>
    <col min="13564" max="13567" width="13.28515625" customWidth="1"/>
    <col min="13568" max="13568" width="16.5703125" bestFit="1" customWidth="1"/>
    <col min="13820" max="13823" width="13.28515625" customWidth="1"/>
    <col min="13824" max="13824" width="16.5703125" bestFit="1" customWidth="1"/>
    <col min="14076" max="14079" width="13.28515625" customWidth="1"/>
    <col min="14080" max="14080" width="16.5703125" bestFit="1" customWidth="1"/>
    <col min="14332" max="14335" width="13.28515625" customWidth="1"/>
    <col min="14336" max="14336" width="16.5703125" bestFit="1" customWidth="1"/>
    <col min="14588" max="14591" width="13.28515625" customWidth="1"/>
    <col min="14592" max="14592" width="16.5703125" bestFit="1" customWidth="1"/>
    <col min="14844" max="14847" width="13.28515625" customWidth="1"/>
    <col min="14848" max="14848" width="16.5703125" bestFit="1" customWidth="1"/>
    <col min="15100" max="15103" width="13.28515625" customWidth="1"/>
    <col min="15104" max="15104" width="16.5703125" bestFit="1" customWidth="1"/>
    <col min="15356" max="15359" width="13.28515625" customWidth="1"/>
    <col min="15360" max="15360" width="16.5703125" bestFit="1" customWidth="1"/>
    <col min="15612" max="15615" width="13.28515625" customWidth="1"/>
    <col min="15616" max="15616" width="16.5703125" bestFit="1" customWidth="1"/>
    <col min="15868" max="15871" width="13.28515625" customWidth="1"/>
    <col min="15872" max="15872" width="16.5703125" bestFit="1" customWidth="1"/>
    <col min="16124" max="16127" width="13.28515625" customWidth="1"/>
    <col min="16128" max="16128" width="16.5703125" bestFit="1" customWidth="1"/>
  </cols>
  <sheetData>
    <row r="1" spans="1:28" s="2" customFormat="1" ht="21.75" thickBot="1" x14ac:dyDescent="0.4">
      <c r="A1" s="1" t="s">
        <v>76</v>
      </c>
      <c r="E1" s="26"/>
    </row>
    <row r="2" spans="1:28" s="4" customFormat="1" ht="17.25" thickTop="1" thickBot="1" x14ac:dyDescent="0.3">
      <c r="A2" s="3" t="s">
        <v>0</v>
      </c>
      <c r="E2" s="27"/>
      <c r="G2" s="5"/>
      <c r="H2" s="5"/>
      <c r="I2" s="5"/>
    </row>
    <row r="3" spans="1:28" s="5" customFormat="1" ht="16.5" thickBot="1" x14ac:dyDescent="0.3">
      <c r="A3" s="3" t="s">
        <v>1</v>
      </c>
      <c r="E3" s="28"/>
    </row>
    <row r="4" spans="1:28" s="5" customFormat="1" ht="15.75" x14ac:dyDescent="0.25"/>
    <row r="5" spans="1:28" s="5" customFormat="1" ht="16.5" thickBot="1" x14ac:dyDescent="0.3">
      <c r="A5" s="29" t="s">
        <v>3</v>
      </c>
      <c r="B5" s="19"/>
      <c r="D5" s="20" t="s">
        <v>4</v>
      </c>
      <c r="E5" s="28"/>
    </row>
    <row r="6" spans="1:28" s="5" customFormat="1" ht="16.5" thickBot="1" x14ac:dyDescent="0.3">
      <c r="A6" s="29" t="s">
        <v>19</v>
      </c>
      <c r="D6" s="20" t="s">
        <v>20</v>
      </c>
    </row>
    <row r="7" spans="1:28" s="5" customFormat="1" ht="15.75" x14ac:dyDescent="0.25">
      <c r="A7" s="30" t="s">
        <v>21</v>
      </c>
      <c r="B7" s="19"/>
      <c r="D7" s="20" t="s">
        <v>22</v>
      </c>
      <c r="E7" s="28"/>
    </row>
    <row r="8" spans="1:28" s="5" customFormat="1" ht="15.75" x14ac:dyDescent="0.25">
      <c r="A8" s="30"/>
      <c r="B8" s="19"/>
      <c r="D8" s="20"/>
      <c r="E8" s="28"/>
    </row>
    <row r="9" spans="1:28" s="5" customFormat="1" ht="16.5" thickBot="1" x14ac:dyDescent="0.3">
      <c r="A9" s="3"/>
      <c r="B9" s="19"/>
      <c r="D9" s="20"/>
    </row>
    <row r="10" spans="1:28" s="5" customFormat="1" ht="9" customHeight="1" x14ac:dyDescent="0.25"/>
    <row r="11" spans="1:28" s="18" customFormat="1" ht="18.75" x14ac:dyDescent="0.3">
      <c r="A11" s="180" t="s">
        <v>260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P11" s="180" t="s">
        <v>261</v>
      </c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</row>
    <row r="12" spans="1:28" x14ac:dyDescent="0.25">
      <c r="A12" s="6" t="s">
        <v>2</v>
      </c>
      <c r="B12" s="169" t="s">
        <v>6</v>
      </c>
      <c r="C12" s="169" t="s">
        <v>9</v>
      </c>
      <c r="D12" s="169" t="s">
        <v>45</v>
      </c>
      <c r="E12" s="169" t="s">
        <v>10</v>
      </c>
      <c r="F12" s="169" t="s">
        <v>11</v>
      </c>
      <c r="G12" s="169" t="s">
        <v>12</v>
      </c>
      <c r="H12" s="169" t="s">
        <v>13</v>
      </c>
      <c r="I12" s="169" t="s">
        <v>14</v>
      </c>
      <c r="J12" s="169" t="s">
        <v>15</v>
      </c>
      <c r="K12" s="169" t="s">
        <v>16</v>
      </c>
      <c r="L12" s="169" t="s">
        <v>17</v>
      </c>
      <c r="M12" s="169" t="s">
        <v>18</v>
      </c>
      <c r="P12" s="6" t="s">
        <v>2</v>
      </c>
      <c r="Q12" s="169" t="s">
        <v>6</v>
      </c>
      <c r="R12" s="169" t="s">
        <v>9</v>
      </c>
      <c r="S12" s="169" t="s">
        <v>45</v>
      </c>
      <c r="T12" s="169" t="s">
        <v>10</v>
      </c>
      <c r="U12" s="169" t="s">
        <v>11</v>
      </c>
      <c r="V12" s="169" t="s">
        <v>12</v>
      </c>
      <c r="W12" s="169" t="s">
        <v>13</v>
      </c>
      <c r="X12" s="169" t="s">
        <v>14</v>
      </c>
      <c r="Y12" s="169" t="s">
        <v>15</v>
      </c>
      <c r="Z12" s="169" t="s">
        <v>16</v>
      </c>
      <c r="AA12" s="169" t="s">
        <v>17</v>
      </c>
      <c r="AB12" s="169" t="s">
        <v>18</v>
      </c>
    </row>
    <row r="13" spans="1:28" x14ac:dyDescent="0.25">
      <c r="A13" s="8">
        <v>2003</v>
      </c>
      <c r="B13" s="22" t="s">
        <v>7</v>
      </c>
      <c r="C13" s="23">
        <f>Table327810465156[[#This Row],[Column1]]+3/12</f>
        <v>2003.25</v>
      </c>
      <c r="D13" s="9">
        <v>774</v>
      </c>
      <c r="E13" s="9">
        <v>738</v>
      </c>
      <c r="F13" s="9">
        <v>619</v>
      </c>
      <c r="G13" s="9">
        <v>1111</v>
      </c>
      <c r="H13" s="171">
        <v>693</v>
      </c>
      <c r="I13" s="171">
        <v>746</v>
      </c>
      <c r="J13" s="171">
        <v>983</v>
      </c>
      <c r="K13" s="171">
        <v>729</v>
      </c>
      <c r="L13" s="171">
        <v>637</v>
      </c>
      <c r="M13" s="171">
        <v>710</v>
      </c>
      <c r="P13" s="8">
        <v>2003</v>
      </c>
      <c r="Q13" s="22" t="s">
        <v>7</v>
      </c>
      <c r="R13" s="23">
        <f>Table32781078485358[[#This Row],[Column1]]+3/12</f>
        <v>2003.25</v>
      </c>
      <c r="S13" s="9">
        <v>995.9346254071661</v>
      </c>
      <c r="T13" s="9">
        <v>949.61208469055373</v>
      </c>
      <c r="U13" s="9">
        <v>796.49035287730726</v>
      </c>
      <c r="V13" s="9">
        <v>1429.5650760043432</v>
      </c>
      <c r="W13" s="126">
        <v>891.70890879478839</v>
      </c>
      <c r="X13" s="126">
        <v>959.90598262757874</v>
      </c>
      <c r="Y13" s="126">
        <v>1264.8627090119435</v>
      </c>
      <c r="Z13" s="126">
        <v>938.03144951140075</v>
      </c>
      <c r="AA13" s="126">
        <v>819.65162323561344</v>
      </c>
      <c r="AB13" s="126">
        <v>913.58344191096637</v>
      </c>
    </row>
    <row r="14" spans="1:28" x14ac:dyDescent="0.25">
      <c r="A14" s="11">
        <v>2003</v>
      </c>
      <c r="B14" s="22" t="s">
        <v>249</v>
      </c>
      <c r="C14" s="23">
        <f>Table327810465156[[#This Row],[Column1]]+9/12</f>
        <v>2003.75</v>
      </c>
      <c r="D14" s="9">
        <v>861</v>
      </c>
      <c r="E14" s="17">
        <v>871</v>
      </c>
      <c r="F14" s="17">
        <v>697</v>
      </c>
      <c r="G14" s="17">
        <v>1346</v>
      </c>
      <c r="H14" s="17">
        <v>734</v>
      </c>
      <c r="I14" s="17">
        <v>860</v>
      </c>
      <c r="J14" s="17">
        <v>1056</v>
      </c>
      <c r="K14" s="17">
        <v>750</v>
      </c>
      <c r="L14" s="17">
        <v>707</v>
      </c>
      <c r="M14" s="17">
        <v>731</v>
      </c>
      <c r="P14" s="11">
        <v>2003</v>
      </c>
      <c r="Q14" s="22" t="s">
        <v>249</v>
      </c>
      <c r="R14" s="23">
        <f>Table32781078485358[[#This Row],[Column1]]+9/12</f>
        <v>2003.75</v>
      </c>
      <c r="S14" s="9">
        <v>1101.8986879049676</v>
      </c>
      <c r="T14" s="9">
        <v>1114.6965820734342</v>
      </c>
      <c r="U14" s="9">
        <v>892.01322354211675</v>
      </c>
      <c r="V14" s="9">
        <v>1722.5965550755939</v>
      </c>
      <c r="W14" s="17">
        <v>939.36543196544278</v>
      </c>
      <c r="X14" s="17">
        <v>1100.618898488121</v>
      </c>
      <c r="Y14" s="17">
        <v>1351.457624190065</v>
      </c>
      <c r="Z14" s="17">
        <v>959.84206263498936</v>
      </c>
      <c r="AA14" s="17">
        <v>904.81111771058329</v>
      </c>
      <c r="AB14" s="17">
        <v>935.52606371490288</v>
      </c>
    </row>
    <row r="15" spans="1:28" x14ac:dyDescent="0.25">
      <c r="A15" s="150">
        <v>2004</v>
      </c>
      <c r="B15" s="22" t="s">
        <v>7</v>
      </c>
      <c r="C15" s="23">
        <f>Table327810465156[[#This Row],[Column1]]+3/12</f>
        <v>2004.25</v>
      </c>
      <c r="D15" s="9">
        <v>953</v>
      </c>
      <c r="E15" s="9">
        <v>1035</v>
      </c>
      <c r="F15" s="9">
        <v>786</v>
      </c>
      <c r="G15" s="9">
        <v>1336</v>
      </c>
      <c r="H15" s="17">
        <v>817</v>
      </c>
      <c r="I15" s="17">
        <v>923</v>
      </c>
      <c r="J15" s="17">
        <v>1140</v>
      </c>
      <c r="K15" s="17">
        <v>930</v>
      </c>
      <c r="L15" s="17">
        <v>847</v>
      </c>
      <c r="M15" s="17">
        <v>763</v>
      </c>
      <c r="P15" s="150">
        <v>2004</v>
      </c>
      <c r="Q15" s="22" t="s">
        <v>7</v>
      </c>
      <c r="R15" s="23">
        <f>Table32781078485358[[#This Row],[Column1]]+3/12</f>
        <v>2004.25</v>
      </c>
      <c r="S15" s="9">
        <v>1205.3212433297758</v>
      </c>
      <c r="T15" s="9">
        <v>1309.0319903948771</v>
      </c>
      <c r="U15" s="9">
        <v>994.10545357524018</v>
      </c>
      <c r="V15" s="9">
        <v>1689.7263180362859</v>
      </c>
      <c r="W15" s="118">
        <v>1033.3131750266809</v>
      </c>
      <c r="X15" s="118">
        <v>1167.3782870864461</v>
      </c>
      <c r="Y15" s="118">
        <v>1441.8323372465316</v>
      </c>
      <c r="Z15" s="118">
        <v>1176.2316435432231</v>
      </c>
      <c r="AA15" s="118">
        <v>1071.2561312700107</v>
      </c>
      <c r="AB15" s="118">
        <v>965.0158537886872</v>
      </c>
    </row>
    <row r="16" spans="1:28" x14ac:dyDescent="0.25">
      <c r="A16" s="11">
        <v>2004</v>
      </c>
      <c r="B16" s="22" t="s">
        <v>249</v>
      </c>
      <c r="C16" s="23">
        <f>Table327810465156[[#This Row],[Column1]]+9/12</f>
        <v>2004.75</v>
      </c>
      <c r="D16" s="9">
        <v>1054</v>
      </c>
      <c r="E16" s="17">
        <v>1179</v>
      </c>
      <c r="F16" s="17">
        <v>897</v>
      </c>
      <c r="G16" s="17">
        <v>1382</v>
      </c>
      <c r="H16" s="17">
        <v>934</v>
      </c>
      <c r="I16" s="17">
        <v>1047</v>
      </c>
      <c r="J16" s="17">
        <v>1258</v>
      </c>
      <c r="K16" s="17">
        <v>989</v>
      </c>
      <c r="L16" s="17">
        <v>919</v>
      </c>
      <c r="M16" s="17">
        <v>885</v>
      </c>
      <c r="P16" s="11">
        <v>2004</v>
      </c>
      <c r="Q16" s="22" t="s">
        <v>249</v>
      </c>
      <c r="R16" s="23">
        <f>Table32781078485358[[#This Row],[Column1]]+9/12</f>
        <v>2004.75</v>
      </c>
      <c r="S16" s="9">
        <v>1315.5129963138495</v>
      </c>
      <c r="T16" s="9">
        <v>1471.527345971564</v>
      </c>
      <c r="U16" s="9">
        <v>1119.5589731437597</v>
      </c>
      <c r="V16" s="9">
        <v>1724.8946498156924</v>
      </c>
      <c r="W16" s="17">
        <v>1165.7392206424433</v>
      </c>
      <c r="X16" s="17">
        <v>1306.7761927330173</v>
      </c>
      <c r="Y16" s="17">
        <v>1570.1284149552396</v>
      </c>
      <c r="Z16" s="17">
        <v>1234.3855344918377</v>
      </c>
      <c r="AA16" s="17">
        <v>1147.0174986835177</v>
      </c>
      <c r="AB16" s="17">
        <v>1104.5815955766193</v>
      </c>
    </row>
    <row r="17" spans="1:28" x14ac:dyDescent="0.25">
      <c r="A17" s="8">
        <v>2005</v>
      </c>
      <c r="B17" s="22" t="s">
        <v>7</v>
      </c>
      <c r="C17" s="23">
        <f>Table327810465156[[#This Row],[Column1]]+3/12</f>
        <v>2005.25</v>
      </c>
      <c r="D17" s="9">
        <v>1170</v>
      </c>
      <c r="E17" s="9">
        <v>1269</v>
      </c>
      <c r="F17" s="9">
        <v>1029</v>
      </c>
      <c r="G17" s="9">
        <v>1507</v>
      </c>
      <c r="H17" s="17">
        <v>1025</v>
      </c>
      <c r="I17" s="17">
        <v>1108</v>
      </c>
      <c r="J17" s="17">
        <v>1365</v>
      </c>
      <c r="K17" s="17">
        <v>1167</v>
      </c>
      <c r="L17" s="17">
        <v>1058</v>
      </c>
      <c r="M17" s="17">
        <v>1005</v>
      </c>
      <c r="P17" s="8">
        <v>2005</v>
      </c>
      <c r="Q17" s="22" t="s">
        <v>7</v>
      </c>
      <c r="R17" s="23">
        <f>Table32781078485358[[#This Row],[Column1]]+3/12</f>
        <v>2005.25</v>
      </c>
      <c r="S17" s="9">
        <v>1434.6088463528195</v>
      </c>
      <c r="T17" s="9">
        <v>1555.9988256595964</v>
      </c>
      <c r="U17" s="9">
        <v>1261.7200879461975</v>
      </c>
      <c r="V17" s="9">
        <v>1847.8252405587168</v>
      </c>
      <c r="W17" s="118">
        <v>1256.8154423176409</v>
      </c>
      <c r="X17" s="118">
        <v>1358.5868391101912</v>
      </c>
      <c r="Y17" s="118">
        <v>1673.7103207449559</v>
      </c>
      <c r="Z17" s="118">
        <v>1430.930362131402</v>
      </c>
      <c r="AA17" s="118">
        <v>1297.2787687532332</v>
      </c>
      <c r="AB17" s="118">
        <v>1232.2922141748577</v>
      </c>
    </row>
    <row r="18" spans="1:28" x14ac:dyDescent="0.25">
      <c r="A18" s="11">
        <v>2005</v>
      </c>
      <c r="B18" s="22" t="s">
        <v>249</v>
      </c>
      <c r="C18" s="23">
        <f>Table327810465156[[#This Row],[Column1]]+9/12</f>
        <v>2005.75</v>
      </c>
      <c r="D18" s="15">
        <v>1261</v>
      </c>
      <c r="E18" s="17">
        <v>1396</v>
      </c>
      <c r="F18" s="17">
        <v>1140</v>
      </c>
      <c r="G18" s="17">
        <v>1627</v>
      </c>
      <c r="H18" s="125">
        <v>1147</v>
      </c>
      <c r="I18" s="125">
        <v>1188</v>
      </c>
      <c r="J18" s="125">
        <v>1445</v>
      </c>
      <c r="K18" s="125">
        <v>1179</v>
      </c>
      <c r="L18" s="125">
        <v>1171</v>
      </c>
      <c r="M18" s="125">
        <v>1060</v>
      </c>
      <c r="P18" s="11">
        <v>2005</v>
      </c>
      <c r="Q18" s="22" t="s">
        <v>249</v>
      </c>
      <c r="R18" s="23">
        <f>Table32781078485358[[#This Row],[Column1]]+9/12</f>
        <v>2005.75</v>
      </c>
      <c r="S18" s="9">
        <v>1503.4126609657947</v>
      </c>
      <c r="T18" s="9">
        <v>1664.3648490945675</v>
      </c>
      <c r="U18" s="9">
        <v>1359.151810865191</v>
      </c>
      <c r="V18" s="9">
        <v>1939.771926559356</v>
      </c>
      <c r="W18" s="17">
        <v>1367.4974798792755</v>
      </c>
      <c r="X18" s="17">
        <v>1416.3792555331991</v>
      </c>
      <c r="Y18" s="17">
        <v>1722.7845321931588</v>
      </c>
      <c r="Z18" s="17">
        <v>1405.6491096579477</v>
      </c>
      <c r="AA18" s="17">
        <v>1396.1112022132795</v>
      </c>
      <c r="AB18" s="17">
        <v>1263.7727364185109</v>
      </c>
    </row>
    <row r="19" spans="1:28" x14ac:dyDescent="0.25">
      <c r="A19" s="8">
        <v>2006</v>
      </c>
      <c r="B19" s="22" t="s">
        <v>7</v>
      </c>
      <c r="C19" s="23">
        <f>Table3274911475257[[#This Row],[Column1]]+3/12</f>
        <v>2006.25</v>
      </c>
      <c r="D19" s="89">
        <v>1345</v>
      </c>
      <c r="E19" s="9">
        <v>1504</v>
      </c>
      <c r="F19" s="9">
        <v>1176</v>
      </c>
      <c r="G19" s="9">
        <v>1625</v>
      </c>
      <c r="H19" s="171">
        <v>1223</v>
      </c>
      <c r="I19" s="171">
        <v>1272</v>
      </c>
      <c r="J19" s="171">
        <v>1512</v>
      </c>
      <c r="K19" s="171">
        <v>1188</v>
      </c>
      <c r="L19" s="171">
        <v>1373</v>
      </c>
      <c r="M19" s="171">
        <v>1229</v>
      </c>
      <c r="P19" s="8">
        <v>2006</v>
      </c>
      <c r="Q19" s="22" t="s">
        <v>7</v>
      </c>
      <c r="R19" s="23">
        <v>2006.25</v>
      </c>
      <c r="S19" s="9">
        <v>1595.5348598598596</v>
      </c>
      <c r="T19" s="9">
        <v>1784.151991991992</v>
      </c>
      <c r="U19" s="9">
        <v>1395.055015015015</v>
      </c>
      <c r="V19" s="9">
        <v>1927.6908158158155</v>
      </c>
      <c r="W19" s="118">
        <v>1450.8097647647646</v>
      </c>
      <c r="X19" s="118">
        <v>1508.937057057057</v>
      </c>
      <c r="Y19" s="118">
        <v>1793.6421621621621</v>
      </c>
      <c r="Z19" s="118">
        <v>1409.2902702702702</v>
      </c>
      <c r="AA19" s="118">
        <v>1628.7504554554553</v>
      </c>
      <c r="AB19" s="118">
        <v>1457.9273923923922</v>
      </c>
    </row>
    <row r="20" spans="1:28" x14ac:dyDescent="0.25">
      <c r="A20" s="8">
        <v>2006</v>
      </c>
      <c r="B20" s="22" t="s">
        <v>249</v>
      </c>
      <c r="C20" s="23">
        <f>Table3274911475257[[#This Row],[Column1]]+9/12</f>
        <v>2006.75</v>
      </c>
      <c r="D20" s="89">
        <v>1424</v>
      </c>
      <c r="E20" s="17">
        <v>1593</v>
      </c>
      <c r="F20" s="17">
        <v>1201</v>
      </c>
      <c r="G20" s="17">
        <v>1839</v>
      </c>
      <c r="H20" s="17">
        <v>1331</v>
      </c>
      <c r="I20" s="17">
        <v>1359</v>
      </c>
      <c r="J20" s="17">
        <v>1582</v>
      </c>
      <c r="K20" s="17">
        <v>1236</v>
      </c>
      <c r="L20" s="17">
        <v>1422</v>
      </c>
      <c r="M20" s="17">
        <v>1249</v>
      </c>
      <c r="P20" s="8">
        <v>2006</v>
      </c>
      <c r="Q20" s="22" t="s">
        <v>249</v>
      </c>
      <c r="R20" s="23">
        <v>2006.75</v>
      </c>
      <c r="S20" s="9">
        <v>1663.4411434204039</v>
      </c>
      <c r="T20" s="9">
        <v>1860.8579645145392</v>
      </c>
      <c r="U20" s="9">
        <v>1402.944391325776</v>
      </c>
      <c r="V20" s="9">
        <v>2148.2220946278953</v>
      </c>
      <c r="W20" s="17">
        <v>1554.8034844751107</v>
      </c>
      <c r="X20" s="17">
        <v>1587.5115968457369</v>
      </c>
      <c r="Y20" s="17">
        <v>1848.0083489403646</v>
      </c>
      <c r="Z20" s="17">
        <v>1443.8295317890586</v>
      </c>
      <c r="AA20" s="17">
        <v>1661.104849679645</v>
      </c>
      <c r="AB20" s="17">
        <v>1459.0154411039921</v>
      </c>
    </row>
    <row r="21" spans="1:28" x14ac:dyDescent="0.25">
      <c r="A21" s="8">
        <v>2007</v>
      </c>
      <c r="B21" s="22" t="s">
        <v>7</v>
      </c>
      <c r="C21" s="23">
        <f>Table3274911475257[[#This Row],[Column1]]+3/12</f>
        <v>2007.25</v>
      </c>
      <c r="D21" s="89">
        <v>1579</v>
      </c>
      <c r="E21" s="9">
        <v>1674</v>
      </c>
      <c r="F21" s="9">
        <v>1388</v>
      </c>
      <c r="G21" s="9">
        <v>1856</v>
      </c>
      <c r="H21" s="17">
        <v>1517</v>
      </c>
      <c r="I21" s="17">
        <v>1562</v>
      </c>
      <c r="J21" s="17">
        <v>1743</v>
      </c>
      <c r="K21" s="17">
        <v>1467</v>
      </c>
      <c r="L21" s="17">
        <v>1550</v>
      </c>
      <c r="M21" s="17">
        <v>1458</v>
      </c>
      <c r="P21" s="8">
        <v>2007</v>
      </c>
      <c r="Q21" s="22" t="s">
        <v>7</v>
      </c>
      <c r="R21" s="23">
        <v>2007.25</v>
      </c>
      <c r="S21" s="9">
        <v>1822.0537633885101</v>
      </c>
      <c r="T21" s="9">
        <v>1931.6770107108082</v>
      </c>
      <c r="U21" s="9">
        <v>1601.6533398247323</v>
      </c>
      <c r="V21" s="9">
        <v>2141.6920740019473</v>
      </c>
      <c r="W21" s="118">
        <v>1750.5101703992209</v>
      </c>
      <c r="X21" s="118">
        <v>1802.4369717624147</v>
      </c>
      <c r="Y21" s="118">
        <v>2011.2981061343717</v>
      </c>
      <c r="Z21" s="118">
        <v>1692.8137244401166</v>
      </c>
      <c r="AA21" s="118">
        <v>1788.5898247322298</v>
      </c>
      <c r="AB21" s="118">
        <v>1682.4283641674781</v>
      </c>
    </row>
    <row r="22" spans="1:28" x14ac:dyDescent="0.25">
      <c r="A22" s="8">
        <v>2007</v>
      </c>
      <c r="B22" s="22" t="s">
        <v>249</v>
      </c>
      <c r="C22" s="23">
        <f>Table3274911475257[[#This Row],[Column1]]+9/12</f>
        <v>2007.75</v>
      </c>
      <c r="D22" s="89">
        <v>1819</v>
      </c>
      <c r="E22" s="17">
        <v>1885</v>
      </c>
      <c r="F22" s="17">
        <v>1803</v>
      </c>
      <c r="G22" s="17">
        <v>2297</v>
      </c>
      <c r="H22" s="17">
        <v>1635</v>
      </c>
      <c r="I22" s="17">
        <v>1865</v>
      </c>
      <c r="J22" s="17">
        <v>1930</v>
      </c>
      <c r="K22" s="17">
        <v>1410</v>
      </c>
      <c r="L22" s="17">
        <v>1756</v>
      </c>
      <c r="M22" s="17">
        <v>1790</v>
      </c>
      <c r="P22" s="8">
        <v>2007</v>
      </c>
      <c r="Q22" s="22" t="s">
        <v>249</v>
      </c>
      <c r="R22" s="23">
        <v>2007.75</v>
      </c>
      <c r="S22" s="9">
        <v>2067.7885995203837</v>
      </c>
      <c r="T22" s="9">
        <v>2142.8155635491607</v>
      </c>
      <c r="U22" s="9">
        <v>2049.6002446043162</v>
      </c>
      <c r="V22" s="9">
        <v>2611.1657026378898</v>
      </c>
      <c r="W22" s="17">
        <v>1858.6225179856115</v>
      </c>
      <c r="X22" s="17">
        <v>2120.0801199040766</v>
      </c>
      <c r="Y22" s="17">
        <v>2193.9703117505992</v>
      </c>
      <c r="Z22" s="17">
        <v>1602.8487769784172</v>
      </c>
      <c r="AA22" s="17">
        <v>1996.171952038369</v>
      </c>
      <c r="AB22" s="17">
        <v>2034.8222062350119</v>
      </c>
    </row>
    <row r="23" spans="1:28" x14ac:dyDescent="0.25">
      <c r="A23" s="8">
        <v>2008</v>
      </c>
      <c r="B23" s="22" t="s">
        <v>7</v>
      </c>
      <c r="C23" s="23">
        <f>Table3274911475257[[#This Row],[Column1]]+3/12</f>
        <v>2008.25</v>
      </c>
      <c r="D23" s="89">
        <v>2045</v>
      </c>
      <c r="E23" s="9">
        <v>2075</v>
      </c>
      <c r="F23" s="9">
        <v>1750</v>
      </c>
      <c r="G23" s="9">
        <v>3311</v>
      </c>
      <c r="H23" s="17">
        <v>1741</v>
      </c>
      <c r="I23" s="17">
        <v>1869</v>
      </c>
      <c r="J23" s="17">
        <v>2128</v>
      </c>
      <c r="K23" s="17">
        <v>1575</v>
      </c>
      <c r="L23" s="17">
        <v>2013</v>
      </c>
      <c r="M23" s="17">
        <v>1944</v>
      </c>
      <c r="P23" s="8">
        <v>2008</v>
      </c>
      <c r="Q23" s="22" t="s">
        <v>7</v>
      </c>
      <c r="R23" s="23">
        <v>2008.25</v>
      </c>
      <c r="S23" s="9">
        <v>2270.2565105386416</v>
      </c>
      <c r="T23" s="9">
        <v>2303.5610070257612</v>
      </c>
      <c r="U23" s="9">
        <v>1942.7622950819671</v>
      </c>
      <c r="V23" s="9">
        <v>3675.7062622950821</v>
      </c>
      <c r="W23" s="118">
        <v>1932.7709461358315</v>
      </c>
      <c r="X23" s="118">
        <v>2074.8701311475406</v>
      </c>
      <c r="Y23" s="118">
        <v>2362.3989508196723</v>
      </c>
      <c r="Z23" s="118">
        <v>1748.4860655737705</v>
      </c>
      <c r="AA23" s="118">
        <v>2234.7317142857141</v>
      </c>
      <c r="AB23" s="118">
        <v>2158.1313723653393</v>
      </c>
    </row>
    <row r="24" spans="1:28" x14ac:dyDescent="0.25">
      <c r="A24" s="8">
        <v>2008</v>
      </c>
      <c r="B24" s="22" t="s">
        <v>249</v>
      </c>
      <c r="C24" s="23">
        <f>Table3274911475257[[#This Row],[Column1]]+9/12</f>
        <v>2008.75</v>
      </c>
      <c r="D24" s="89">
        <v>2003</v>
      </c>
      <c r="E24" s="17">
        <v>2050</v>
      </c>
      <c r="F24" s="17">
        <v>1800</v>
      </c>
      <c r="G24" s="17">
        <v>2657</v>
      </c>
      <c r="H24" s="17">
        <v>1939</v>
      </c>
      <c r="I24" s="17">
        <v>1923</v>
      </c>
      <c r="J24" s="17">
        <v>2090</v>
      </c>
      <c r="K24" s="17">
        <v>1800</v>
      </c>
      <c r="L24" s="17">
        <v>1889</v>
      </c>
      <c r="M24" s="17">
        <v>1881</v>
      </c>
      <c r="P24" s="8">
        <v>2008</v>
      </c>
      <c r="Q24" s="22" t="s">
        <v>249</v>
      </c>
      <c r="R24" s="23">
        <v>2008.75</v>
      </c>
      <c r="S24" s="9">
        <v>2169.7671435100547</v>
      </c>
      <c r="T24" s="9">
        <v>2220.6803016453377</v>
      </c>
      <c r="U24" s="9">
        <v>1949.86563071298</v>
      </c>
      <c r="V24" s="9">
        <v>2878.2183226691041</v>
      </c>
      <c r="W24" s="17">
        <v>2100.438587751371</v>
      </c>
      <c r="X24" s="17">
        <v>2083.1064488117004</v>
      </c>
      <c r="Y24" s="17">
        <v>2264.0106489945156</v>
      </c>
      <c r="Z24" s="17">
        <v>1949.86563071298</v>
      </c>
      <c r="AA24" s="17">
        <v>2046.2756535648994</v>
      </c>
      <c r="AB24" s="17">
        <v>2037.6095840950638</v>
      </c>
    </row>
    <row r="25" spans="1:28" x14ac:dyDescent="0.25">
      <c r="A25" s="8">
        <v>2009</v>
      </c>
      <c r="B25" s="22" t="s">
        <v>7</v>
      </c>
      <c r="C25" s="23">
        <f>Table3274911475257[[#This Row],[Column1]]+3/12</f>
        <v>2009.25</v>
      </c>
      <c r="D25" s="89">
        <v>1842</v>
      </c>
      <c r="E25" s="9">
        <v>1854</v>
      </c>
      <c r="F25" s="9">
        <v>1810</v>
      </c>
      <c r="G25" s="9">
        <v>2158</v>
      </c>
      <c r="H25" s="17">
        <v>1772</v>
      </c>
      <c r="I25" s="17">
        <v>1841</v>
      </c>
      <c r="J25" s="17">
        <v>1986</v>
      </c>
      <c r="K25" s="17">
        <v>1600</v>
      </c>
      <c r="L25" s="17">
        <v>1850</v>
      </c>
      <c r="M25" s="17">
        <v>1706</v>
      </c>
      <c r="P25" s="8">
        <v>2009</v>
      </c>
      <c r="Q25" s="22" t="s">
        <v>7</v>
      </c>
      <c r="R25" s="23">
        <v>2009.25</v>
      </c>
      <c r="S25" s="9">
        <v>2052.5872778561352</v>
      </c>
      <c r="T25" s="9">
        <v>2065.9591819464031</v>
      </c>
      <c r="U25" s="9">
        <v>2016.9288669487541</v>
      </c>
      <c r="V25" s="9">
        <v>2404.7140855665257</v>
      </c>
      <c r="W25" s="118">
        <v>1974.5845039962392</v>
      </c>
      <c r="X25" s="118">
        <v>2051.4729525152802</v>
      </c>
      <c r="Y25" s="118">
        <v>2213.0501269393512</v>
      </c>
      <c r="Z25" s="118">
        <v>1782.9205453690645</v>
      </c>
      <c r="AA25" s="118">
        <v>2061.5018805829804</v>
      </c>
      <c r="AB25" s="118">
        <v>1901.0390314997651</v>
      </c>
    </row>
    <row r="26" spans="1:28" x14ac:dyDescent="0.25">
      <c r="A26" s="8">
        <v>2009</v>
      </c>
      <c r="B26" s="22" t="s">
        <v>249</v>
      </c>
      <c r="C26" s="23">
        <f>Table3274911475257[[#This Row],[Column1]]+9/12</f>
        <v>2009.75</v>
      </c>
      <c r="D26" s="89">
        <v>1769</v>
      </c>
      <c r="E26" s="17">
        <v>1828</v>
      </c>
      <c r="F26" s="17">
        <v>1868</v>
      </c>
      <c r="G26" s="17">
        <v>1999</v>
      </c>
      <c r="H26" s="17">
        <v>1878</v>
      </c>
      <c r="I26" s="17">
        <v>1710</v>
      </c>
      <c r="J26" s="17">
        <v>1831</v>
      </c>
      <c r="K26" s="17">
        <v>1585</v>
      </c>
      <c r="L26" s="17">
        <v>1557</v>
      </c>
      <c r="M26" s="17">
        <v>1664</v>
      </c>
      <c r="P26" s="8">
        <v>2009</v>
      </c>
      <c r="Q26" s="22" t="s">
        <v>249</v>
      </c>
      <c r="R26" s="23">
        <v>2009.75</v>
      </c>
      <c r="S26" s="9">
        <v>1941.1253379629629</v>
      </c>
      <c r="T26" s="9">
        <v>2005.8660925925926</v>
      </c>
      <c r="U26" s="9">
        <v>2049.7581296296298</v>
      </c>
      <c r="V26" s="9">
        <v>2193.5045509259257</v>
      </c>
      <c r="W26" s="17">
        <v>2060.7311388888888</v>
      </c>
      <c r="X26" s="17">
        <v>1876.3845833333335</v>
      </c>
      <c r="Y26" s="17">
        <v>2009.1579953703701</v>
      </c>
      <c r="Z26" s="17">
        <v>1739.2219675925926</v>
      </c>
      <c r="AA26" s="17">
        <v>1708.4975416666666</v>
      </c>
      <c r="AB26" s="17">
        <v>1825.9087407407405</v>
      </c>
    </row>
    <row r="27" spans="1:28" x14ac:dyDescent="0.25">
      <c r="A27" s="8">
        <v>2010</v>
      </c>
      <c r="B27" s="22" t="s">
        <v>7</v>
      </c>
      <c r="C27" s="23">
        <f>Table3274911475257[[#This Row],[Column1]]+3/12</f>
        <v>2010.25</v>
      </c>
      <c r="D27" s="89">
        <v>1697</v>
      </c>
      <c r="E27" s="9">
        <v>1750</v>
      </c>
      <c r="F27" s="9">
        <v>1894</v>
      </c>
      <c r="G27" s="9">
        <v>1792</v>
      </c>
      <c r="H27" s="17">
        <v>1843</v>
      </c>
      <c r="I27" s="17">
        <v>1637</v>
      </c>
      <c r="J27" s="17">
        <v>1635</v>
      </c>
      <c r="K27" s="17">
        <v>1500</v>
      </c>
      <c r="L27" s="17">
        <v>1589</v>
      </c>
      <c r="M27" s="17">
        <v>1633</v>
      </c>
      <c r="P27" s="8">
        <v>2010</v>
      </c>
      <c r="Q27" s="22" t="s">
        <v>7</v>
      </c>
      <c r="R27" s="23">
        <v>2010.25</v>
      </c>
      <c r="S27" s="9">
        <v>1848.4276148897059</v>
      </c>
      <c r="T27" s="9">
        <v>1906.1569393382354</v>
      </c>
      <c r="U27" s="9">
        <v>2063.0064246323532</v>
      </c>
      <c r="V27" s="9">
        <v>1951.904705882353</v>
      </c>
      <c r="W27" s="118">
        <v>2007.4555652573531</v>
      </c>
      <c r="X27" s="118">
        <v>1783.0736626838236</v>
      </c>
      <c r="Y27" s="118">
        <v>1780.895197610294</v>
      </c>
      <c r="Z27" s="118">
        <v>1633.8488051470588</v>
      </c>
      <c r="AA27" s="118">
        <v>1730.7905009191177</v>
      </c>
      <c r="AB27" s="118">
        <v>1778.7167325367648</v>
      </c>
    </row>
    <row r="28" spans="1:28" x14ac:dyDescent="0.25">
      <c r="A28" s="8">
        <v>2010</v>
      </c>
      <c r="B28" s="22" t="s">
        <v>249</v>
      </c>
      <c r="C28" s="23">
        <f>Table3274911475257[[#This Row],[Column1]]+9/12</f>
        <v>2010.75</v>
      </c>
      <c r="D28" s="89">
        <v>1749</v>
      </c>
      <c r="E28" s="17">
        <v>2075</v>
      </c>
      <c r="F28" s="17">
        <v>2019</v>
      </c>
      <c r="G28" s="17">
        <v>1740</v>
      </c>
      <c r="H28" s="17">
        <v>1781</v>
      </c>
      <c r="I28" s="17">
        <v>1740</v>
      </c>
      <c r="J28" s="17">
        <v>1865</v>
      </c>
      <c r="K28" s="17">
        <v>1525</v>
      </c>
      <c r="L28" s="17">
        <v>1500</v>
      </c>
      <c r="M28" s="17">
        <v>1494</v>
      </c>
      <c r="P28" s="8">
        <v>2010</v>
      </c>
      <c r="Q28" s="22" t="s">
        <v>249</v>
      </c>
      <c r="R28" s="23">
        <v>2010.75</v>
      </c>
      <c r="S28" s="9">
        <v>1898.0894368131865</v>
      </c>
      <c r="T28" s="9">
        <v>2251.8785485347985</v>
      </c>
      <c r="U28" s="9">
        <v>2191.1049587912089</v>
      </c>
      <c r="V28" s="9">
        <v>1888.3222527472528</v>
      </c>
      <c r="W28" s="17">
        <v>1932.8172023809525</v>
      </c>
      <c r="X28" s="17">
        <v>1888.3222527472528</v>
      </c>
      <c r="Y28" s="17">
        <v>2023.9775869963366</v>
      </c>
      <c r="Z28" s="17">
        <v>1654.9950778388279</v>
      </c>
      <c r="AA28" s="17">
        <v>1627.8640109890109</v>
      </c>
      <c r="AB28" s="17">
        <v>1621.3525549450549</v>
      </c>
    </row>
    <row r="29" spans="1:28" x14ac:dyDescent="0.25">
      <c r="A29" s="8">
        <v>2011</v>
      </c>
      <c r="B29" s="22" t="s">
        <v>7</v>
      </c>
      <c r="C29" s="23">
        <f>Table3274911475257[[#This Row],[Column1]]+3/12</f>
        <v>2011.25</v>
      </c>
      <c r="D29" s="89">
        <v>1995</v>
      </c>
      <c r="E29" s="9">
        <v>2215</v>
      </c>
      <c r="F29" s="9">
        <v>1912</v>
      </c>
      <c r="G29" s="9">
        <v>2168</v>
      </c>
      <c r="H29" s="17">
        <v>2042</v>
      </c>
      <c r="I29" s="17">
        <v>1988</v>
      </c>
      <c r="J29" s="17">
        <v>2158</v>
      </c>
      <c r="K29" s="17">
        <v>1807</v>
      </c>
      <c r="L29" s="17">
        <v>1863</v>
      </c>
      <c r="M29" s="17">
        <v>1800</v>
      </c>
      <c r="P29" s="8">
        <v>2011</v>
      </c>
      <c r="Q29" s="22" t="s">
        <v>7</v>
      </c>
      <c r="R29" s="23">
        <v>2011.25</v>
      </c>
      <c r="S29" s="9">
        <v>2115.6551006711406</v>
      </c>
      <c r="T29" s="9">
        <v>2348.9604250559287</v>
      </c>
      <c r="U29" s="9">
        <v>2027.6353646532436</v>
      </c>
      <c r="V29" s="9">
        <v>2299.1179239373605</v>
      </c>
      <c r="W29" s="118">
        <v>2165.4976017897088</v>
      </c>
      <c r="X29" s="118">
        <v>2108.2317494407157</v>
      </c>
      <c r="Y29" s="118">
        <v>2288.5131364653244</v>
      </c>
      <c r="Z29" s="118">
        <v>1916.2850961968679</v>
      </c>
      <c r="AA29" s="118">
        <v>1975.6719060402684</v>
      </c>
      <c r="AB29" s="118">
        <v>1908.8617449664432</v>
      </c>
    </row>
    <row r="30" spans="1:28" x14ac:dyDescent="0.25">
      <c r="A30" s="8">
        <v>2011</v>
      </c>
      <c r="B30" s="22" t="s">
        <v>249</v>
      </c>
      <c r="C30" s="23">
        <f>Table3274911475257[[#This Row],[Column1]]+9/12</f>
        <v>2011.75</v>
      </c>
      <c r="D30" s="89">
        <v>2019</v>
      </c>
      <c r="E30" s="17">
        <v>2262</v>
      </c>
      <c r="F30" s="17">
        <v>1963</v>
      </c>
      <c r="G30" s="17">
        <v>2244</v>
      </c>
      <c r="H30" s="17">
        <v>2160</v>
      </c>
      <c r="I30" s="17">
        <v>2174</v>
      </c>
      <c r="J30" s="17">
        <v>2193</v>
      </c>
      <c r="K30" s="17">
        <v>1678</v>
      </c>
      <c r="L30" s="17">
        <v>1796</v>
      </c>
      <c r="M30" s="17">
        <v>1702</v>
      </c>
      <c r="P30" s="8">
        <v>2011</v>
      </c>
      <c r="Q30" s="22" t="s">
        <v>249</v>
      </c>
      <c r="R30" s="23">
        <v>2011.75</v>
      </c>
      <c r="S30" s="9">
        <v>2109.0230189510798</v>
      </c>
      <c r="T30" s="9">
        <v>2362.8578845306301</v>
      </c>
      <c r="U30" s="9">
        <v>2050.5260951961218</v>
      </c>
      <c r="V30" s="9">
        <v>2344.0553018951082</v>
      </c>
      <c r="W30" s="17">
        <v>2256.3099162626709</v>
      </c>
      <c r="X30" s="17">
        <v>2270.9341472014103</v>
      </c>
      <c r="Y30" s="17">
        <v>2290.7813177611279</v>
      </c>
      <c r="Z30" s="17">
        <v>1752.8185368003524</v>
      </c>
      <c r="AA30" s="17">
        <v>1876.0799118554428</v>
      </c>
      <c r="AB30" s="17">
        <v>1777.8886469810489</v>
      </c>
    </row>
    <row r="31" spans="1:28" x14ac:dyDescent="0.25">
      <c r="A31" s="8">
        <v>2012</v>
      </c>
      <c r="B31" s="22" t="s">
        <v>7</v>
      </c>
      <c r="C31" s="23">
        <f>Table3274911475257[[#This Row],[Column1]]+3/12</f>
        <v>2012.25</v>
      </c>
      <c r="D31" s="89">
        <v>2064</v>
      </c>
      <c r="E31" s="9">
        <v>2509</v>
      </c>
      <c r="F31" s="9">
        <v>2232</v>
      </c>
      <c r="G31" s="9">
        <v>2115</v>
      </c>
      <c r="H31" s="17">
        <v>2057</v>
      </c>
      <c r="I31" s="17">
        <v>2055</v>
      </c>
      <c r="J31" s="17">
        <v>2092</v>
      </c>
      <c r="K31" s="17">
        <v>1750</v>
      </c>
      <c r="L31" s="17">
        <v>1994</v>
      </c>
      <c r="M31" s="17">
        <v>1770</v>
      </c>
      <c r="P31" s="8">
        <v>2012</v>
      </c>
      <c r="Q31" s="22" t="s">
        <v>7</v>
      </c>
      <c r="R31" s="23">
        <v>2012.25</v>
      </c>
      <c r="S31" s="9">
        <v>2132.5330775937227</v>
      </c>
      <c r="T31" s="9">
        <v>2592.308862249346</v>
      </c>
      <c r="U31" s="9">
        <v>2306.1113513513515</v>
      </c>
      <c r="V31" s="9">
        <v>2185.2264821272888</v>
      </c>
      <c r="W31" s="118">
        <v>2125.3006495204882</v>
      </c>
      <c r="X31" s="118">
        <v>2123.2342414995642</v>
      </c>
      <c r="Y31" s="118">
        <v>2161.4627898866611</v>
      </c>
      <c r="Z31" s="118">
        <v>1808.107018308631</v>
      </c>
      <c r="AA31" s="118">
        <v>2060.2087968613773</v>
      </c>
      <c r="AB31" s="118">
        <v>1828.7710985178726</v>
      </c>
    </row>
    <row r="32" spans="1:28" x14ac:dyDescent="0.25">
      <c r="A32" s="11">
        <v>2012</v>
      </c>
      <c r="B32" s="22" t="s">
        <v>249</v>
      </c>
      <c r="C32" s="23">
        <f>Table3274911475257[[#This Row],[Column1]]+9/12</f>
        <v>2012.75</v>
      </c>
      <c r="D32" s="89">
        <v>2089</v>
      </c>
      <c r="E32" s="17">
        <v>2488</v>
      </c>
      <c r="F32" s="17">
        <v>2107</v>
      </c>
      <c r="G32" s="17">
        <v>2252</v>
      </c>
      <c r="H32" s="17">
        <v>2088</v>
      </c>
      <c r="I32" s="17">
        <v>1997</v>
      </c>
      <c r="J32" s="17">
        <v>2186</v>
      </c>
      <c r="K32" s="17">
        <v>1819</v>
      </c>
      <c r="L32" s="17">
        <v>2075</v>
      </c>
      <c r="M32" s="17">
        <v>1795</v>
      </c>
      <c r="P32" s="11">
        <v>2012</v>
      </c>
      <c r="Q32" s="22" t="s">
        <v>249</v>
      </c>
      <c r="R32" s="23">
        <v>2012.75</v>
      </c>
      <c r="S32" s="9">
        <v>2139.7083535004322</v>
      </c>
      <c r="T32" s="9">
        <v>2548.3936732929992</v>
      </c>
      <c r="U32" s="9">
        <v>2158.1452852203975</v>
      </c>
      <c r="V32" s="9">
        <v>2306.6650129645636</v>
      </c>
      <c r="W32" s="17">
        <v>2138.6840795159897</v>
      </c>
      <c r="X32" s="17">
        <v>2045.4751469317198</v>
      </c>
      <c r="Y32" s="17">
        <v>2239.0629299913571</v>
      </c>
      <c r="Z32" s="17">
        <v>1863.1543777009506</v>
      </c>
      <c r="AA32" s="17">
        <v>2125.3685177182369</v>
      </c>
      <c r="AB32" s="17">
        <v>1838.5718020743302</v>
      </c>
    </row>
    <row r="33" spans="1:28" x14ac:dyDescent="0.25">
      <c r="A33" s="150">
        <v>2013</v>
      </c>
      <c r="B33" s="22" t="s">
        <v>7</v>
      </c>
      <c r="C33" s="23">
        <f>Table3274911475257[[#This Row],[Column1]]+3/12</f>
        <v>2013.25</v>
      </c>
      <c r="D33" s="89">
        <v>2189</v>
      </c>
      <c r="E33" s="9">
        <v>2436</v>
      </c>
      <c r="F33" s="9">
        <v>2283</v>
      </c>
      <c r="G33" s="9">
        <v>2366</v>
      </c>
      <c r="H33" s="17">
        <v>2110</v>
      </c>
      <c r="I33" s="17">
        <v>2139</v>
      </c>
      <c r="J33" s="17">
        <v>2410</v>
      </c>
      <c r="K33" s="17">
        <v>1943</v>
      </c>
      <c r="L33" s="17">
        <v>2138</v>
      </c>
      <c r="M33" s="17">
        <v>1880</v>
      </c>
      <c r="P33" s="150">
        <v>2013</v>
      </c>
      <c r="Q33" s="22" t="s">
        <v>7</v>
      </c>
      <c r="R33" s="23">
        <v>2013.25</v>
      </c>
      <c r="S33" s="9">
        <v>2228.6521176975943</v>
      </c>
      <c r="T33" s="9">
        <v>2480.1263402061854</v>
      </c>
      <c r="U33" s="9">
        <v>2324.3548582474227</v>
      </c>
      <c r="V33" s="9">
        <v>2408.8583419243982</v>
      </c>
      <c r="W33" s="118">
        <v>2148.2210910652921</v>
      </c>
      <c r="X33" s="118">
        <v>2177.7464046391751</v>
      </c>
      <c r="Y33" s="118">
        <v>2453.6553694158074</v>
      </c>
      <c r="Z33" s="118">
        <v>1978.1960094501717</v>
      </c>
      <c r="AA33" s="118">
        <v>2176.7282903780065</v>
      </c>
      <c r="AB33" s="118">
        <v>1914.0548109965634</v>
      </c>
    </row>
    <row r="34" spans="1:28" x14ac:dyDescent="0.25">
      <c r="A34" s="11">
        <v>2013</v>
      </c>
      <c r="B34" s="22" t="s">
        <v>249</v>
      </c>
      <c r="C34" s="23">
        <f>Table3274911475257[[#This Row],[Column1]]+9/12</f>
        <v>2013.75</v>
      </c>
      <c r="D34" s="89">
        <v>2197</v>
      </c>
      <c r="E34" s="17">
        <v>2521</v>
      </c>
      <c r="F34" s="17">
        <v>1980</v>
      </c>
      <c r="G34" s="17">
        <v>2354</v>
      </c>
      <c r="H34" s="17">
        <v>2150</v>
      </c>
      <c r="I34" s="17">
        <v>2122</v>
      </c>
      <c r="J34" s="17">
        <v>2355</v>
      </c>
      <c r="K34" s="17">
        <v>1913</v>
      </c>
      <c r="L34" s="17">
        <v>2429</v>
      </c>
      <c r="M34" s="17">
        <v>1945</v>
      </c>
      <c r="P34" s="11">
        <v>2013</v>
      </c>
      <c r="Q34" s="22" t="s">
        <v>249</v>
      </c>
      <c r="R34" s="23">
        <v>2013.75</v>
      </c>
      <c r="S34" s="9">
        <v>2224.3756898761212</v>
      </c>
      <c r="T34" s="9">
        <v>2552.4128876548484</v>
      </c>
      <c r="U34" s="9">
        <v>2004.671764203332</v>
      </c>
      <c r="V34" s="9">
        <v>2383.3319863306278</v>
      </c>
      <c r="W34" s="17">
        <v>2176.7900469884667</v>
      </c>
      <c r="X34" s="17">
        <v>2148.441153353268</v>
      </c>
      <c r="Y34" s="17">
        <v>2384.344446817599</v>
      </c>
      <c r="Z34" s="17">
        <v>1936.8369115762496</v>
      </c>
      <c r="AA34" s="17">
        <v>2459.2665228534815</v>
      </c>
      <c r="AB34" s="17">
        <v>1969.2356471593334</v>
      </c>
    </row>
    <row r="35" spans="1:28" x14ac:dyDescent="0.25">
      <c r="A35" s="8">
        <v>2014</v>
      </c>
      <c r="B35" s="22" t="s">
        <v>7</v>
      </c>
      <c r="C35" s="23">
        <f>Table3274911475257[[#This Row],[Column1]]+3/12</f>
        <v>2014.25</v>
      </c>
      <c r="D35" s="89">
        <v>2268</v>
      </c>
      <c r="E35" s="9">
        <v>2518</v>
      </c>
      <c r="F35" s="9">
        <v>1888</v>
      </c>
      <c r="G35" s="9">
        <v>2463</v>
      </c>
      <c r="H35" s="17">
        <v>2300</v>
      </c>
      <c r="I35" s="17">
        <v>2109</v>
      </c>
      <c r="J35" s="17">
        <v>2372</v>
      </c>
      <c r="K35" s="17">
        <v>2440</v>
      </c>
      <c r="L35" s="17">
        <v>2375</v>
      </c>
      <c r="M35" s="17">
        <v>1947</v>
      </c>
      <c r="P35" s="8">
        <v>2014</v>
      </c>
      <c r="Q35" s="22" t="s">
        <v>7</v>
      </c>
      <c r="R35" s="23">
        <v>2014.25</v>
      </c>
      <c r="S35" s="9">
        <v>2274.8817435463393</v>
      </c>
      <c r="T35" s="9">
        <v>2525.6403131612356</v>
      </c>
      <c r="U35" s="9">
        <v>1893.7287177316969</v>
      </c>
      <c r="V35" s="9">
        <v>2470.4734278459587</v>
      </c>
      <c r="W35" s="118">
        <v>2306.9788404570459</v>
      </c>
      <c r="X35" s="118">
        <v>2115.3992932712654</v>
      </c>
      <c r="Y35" s="118">
        <v>2379.1973085061359</v>
      </c>
      <c r="Z35" s="118">
        <v>2447.4036394413879</v>
      </c>
      <c r="AA35" s="118">
        <v>2382.2064113415149</v>
      </c>
      <c r="AB35" s="118">
        <v>1952.9077401608124</v>
      </c>
    </row>
    <row r="36" spans="1:28" x14ac:dyDescent="0.25">
      <c r="A36" s="11">
        <v>2014</v>
      </c>
      <c r="B36" s="22" t="s">
        <v>249</v>
      </c>
      <c r="C36" s="23">
        <f>Table3274911475257[[#This Row],[Column1]]+9/12</f>
        <v>2014.75</v>
      </c>
      <c r="D36" s="89">
        <v>2235</v>
      </c>
      <c r="E36" s="17">
        <v>2551</v>
      </c>
      <c r="F36" s="17">
        <v>1923</v>
      </c>
      <c r="G36" s="17">
        <v>2350</v>
      </c>
      <c r="H36" s="17">
        <v>2421</v>
      </c>
      <c r="I36" s="17">
        <v>2133</v>
      </c>
      <c r="J36" s="17">
        <v>2175</v>
      </c>
      <c r="K36" s="17">
        <v>2383</v>
      </c>
      <c r="L36" s="17">
        <v>2295</v>
      </c>
      <c r="M36" s="17">
        <v>1881</v>
      </c>
      <c r="P36" s="11">
        <v>2014</v>
      </c>
      <c r="Q36" s="22" t="s">
        <v>249</v>
      </c>
      <c r="R36" s="23">
        <v>2014.75</v>
      </c>
      <c r="S36" s="9">
        <v>2225.768886554622</v>
      </c>
      <c r="T36" s="9">
        <v>2540.4637268907559</v>
      </c>
      <c r="U36" s="9">
        <v>1915.0575252100839</v>
      </c>
      <c r="V36" s="9">
        <v>2340.2939075630252</v>
      </c>
      <c r="W36" s="17">
        <v>2411.0006596638655</v>
      </c>
      <c r="X36" s="17">
        <v>2124.1901722689076</v>
      </c>
      <c r="Y36" s="17">
        <v>2166.0167016806722</v>
      </c>
      <c r="Z36" s="17">
        <v>2373.1576092436976</v>
      </c>
      <c r="AA36" s="17">
        <v>2285.5210714285713</v>
      </c>
      <c r="AB36" s="17">
        <v>1873.2309957983193</v>
      </c>
    </row>
    <row r="37" spans="1:28" x14ac:dyDescent="0.25">
      <c r="A37" s="8">
        <v>2015</v>
      </c>
      <c r="B37" s="22" t="s">
        <v>7</v>
      </c>
      <c r="C37" s="23">
        <f>Table3274911475257[[#This Row],[Column1]]+3/12</f>
        <v>2015.25</v>
      </c>
      <c r="D37" s="89">
        <v>2284</v>
      </c>
      <c r="E37" s="9">
        <v>2529</v>
      </c>
      <c r="F37" s="9">
        <v>1885</v>
      </c>
      <c r="G37" s="9">
        <v>2520</v>
      </c>
      <c r="H37" s="17">
        <v>2488</v>
      </c>
      <c r="I37" s="17">
        <v>2236</v>
      </c>
      <c r="J37" s="17">
        <v>2180</v>
      </c>
      <c r="K37" s="17">
        <v>2340</v>
      </c>
      <c r="L37" s="17">
        <v>2419</v>
      </c>
      <c r="M37" s="17">
        <v>1958</v>
      </c>
      <c r="P37" s="8">
        <v>2015</v>
      </c>
      <c r="Q37" s="22" t="s">
        <v>7</v>
      </c>
      <c r="R37" s="23">
        <v>2015.25</v>
      </c>
      <c r="S37" s="9">
        <v>2292.8709360440489</v>
      </c>
      <c r="T37" s="9">
        <v>2538.8225031766201</v>
      </c>
      <c r="U37" s="9">
        <v>1892.3212409995765</v>
      </c>
      <c r="V37" s="9">
        <v>2529.7875476493009</v>
      </c>
      <c r="W37" s="118">
        <v>2497.6632613299453</v>
      </c>
      <c r="X37" s="118">
        <v>2244.684506565015</v>
      </c>
      <c r="Y37" s="118">
        <v>2188.4670055061415</v>
      </c>
      <c r="Z37" s="118">
        <v>2349.0884371029224</v>
      </c>
      <c r="AA37" s="118">
        <v>2428.3952689538328</v>
      </c>
      <c r="AB37" s="118">
        <v>1965.6047691656079</v>
      </c>
    </row>
    <row r="38" spans="1:28" x14ac:dyDescent="0.25">
      <c r="A38" s="8">
        <v>2015</v>
      </c>
      <c r="B38" s="22" t="s">
        <v>249</v>
      </c>
      <c r="C38" s="23">
        <f>Table3274911475257[[#This Row],[Column1]]+9/12</f>
        <v>2015.75</v>
      </c>
      <c r="D38" s="89">
        <v>2285</v>
      </c>
      <c r="E38" s="17">
        <v>2534</v>
      </c>
      <c r="F38" s="17">
        <v>1788</v>
      </c>
      <c r="G38" s="17">
        <v>2600</v>
      </c>
      <c r="H38" s="125">
        <v>2350</v>
      </c>
      <c r="I38" s="125">
        <v>2358</v>
      </c>
      <c r="J38" s="125">
        <v>2147</v>
      </c>
      <c r="K38" s="125">
        <v>2280</v>
      </c>
      <c r="L38" s="125">
        <v>2513</v>
      </c>
      <c r="M38" s="125">
        <v>1991</v>
      </c>
      <c r="P38" s="8">
        <v>2015</v>
      </c>
      <c r="Q38" s="22" t="s">
        <v>249</v>
      </c>
      <c r="R38" s="23">
        <v>2015.75</v>
      </c>
      <c r="S38" s="9">
        <v>2276.5188944934844</v>
      </c>
      <c r="T38" s="9">
        <v>2524.5946952501049</v>
      </c>
      <c r="U38" s="9">
        <v>1781.3635813366959</v>
      </c>
      <c r="V38" s="9">
        <v>2590.3497267759562</v>
      </c>
      <c r="W38" s="125">
        <v>2341.2776376628835</v>
      </c>
      <c r="X38" s="125">
        <v>2349.2479445145018</v>
      </c>
      <c r="Y38" s="125">
        <v>2139.0311013030682</v>
      </c>
      <c r="Z38" s="125">
        <v>2271.5374527112231</v>
      </c>
      <c r="AA38" s="125">
        <v>2503.6726397646066</v>
      </c>
      <c r="AB38" s="125">
        <v>1983.6101176965108</v>
      </c>
    </row>
    <row r="39" spans="1:28" x14ac:dyDescent="0.25">
      <c r="A39" s="11">
        <v>2016</v>
      </c>
      <c r="B39" s="13" t="s">
        <v>7</v>
      </c>
      <c r="C39" s="109">
        <v>2016.25</v>
      </c>
      <c r="D39" s="114">
        <v>2225</v>
      </c>
      <c r="E39" s="15">
        <v>2375</v>
      </c>
      <c r="F39" s="15">
        <v>1713</v>
      </c>
      <c r="G39" s="15">
        <v>2508</v>
      </c>
      <c r="H39" s="15">
        <v>2225</v>
      </c>
      <c r="I39" s="15">
        <v>2400</v>
      </c>
      <c r="J39" s="15">
        <v>2124</v>
      </c>
      <c r="K39" s="15">
        <v>2186</v>
      </c>
      <c r="L39" s="15">
        <v>2517</v>
      </c>
      <c r="M39" s="15">
        <v>1982</v>
      </c>
      <c r="P39" s="11">
        <v>2016</v>
      </c>
      <c r="Q39" s="13" t="s">
        <v>7</v>
      </c>
      <c r="R39" s="109">
        <v>2016.25</v>
      </c>
      <c r="S39" s="15">
        <v>2214.8795674086518</v>
      </c>
      <c r="T39" s="15">
        <v>2364.197291054179</v>
      </c>
      <c r="U39" s="15">
        <v>1705.2084040319194</v>
      </c>
      <c r="V39" s="15">
        <v>2496.5923393532125</v>
      </c>
      <c r="W39" s="15">
        <v>2214.8795674086518</v>
      </c>
      <c r="X39" s="15">
        <v>2389.0835783284333</v>
      </c>
      <c r="Y39" s="15">
        <v>2114.3389668206637</v>
      </c>
      <c r="Z39" s="15">
        <v>2176.0569592608149</v>
      </c>
      <c r="AA39" s="15">
        <v>2505.5514027719446</v>
      </c>
      <c r="AB39" s="15">
        <v>1972.9848551028979</v>
      </c>
    </row>
    <row r="40" spans="1:28" x14ac:dyDescent="0.25">
      <c r="A40" s="151">
        <v>2016</v>
      </c>
      <c r="B40" s="17" t="s">
        <v>249</v>
      </c>
      <c r="C40" s="129">
        <v>2016.75</v>
      </c>
      <c r="D40" s="17">
        <v>2243</v>
      </c>
      <c r="E40" s="17">
        <v>2294</v>
      </c>
      <c r="F40" s="17">
        <v>1696</v>
      </c>
      <c r="G40" s="17">
        <v>2496</v>
      </c>
      <c r="H40" s="17">
        <v>2342</v>
      </c>
      <c r="I40" s="17">
        <v>2343</v>
      </c>
      <c r="J40" s="17">
        <v>2116</v>
      </c>
      <c r="K40" s="17">
        <v>2183</v>
      </c>
      <c r="L40" s="17">
        <v>2629</v>
      </c>
      <c r="M40" s="17">
        <v>2091</v>
      </c>
      <c r="P40" s="151">
        <v>2016</v>
      </c>
      <c r="Q40" s="17" t="s">
        <v>249</v>
      </c>
      <c r="R40" s="129">
        <v>2016.75</v>
      </c>
      <c r="S40" s="17">
        <v>2215.0672478206725</v>
      </c>
      <c r="T40" s="17">
        <v>2265.4321295143213</v>
      </c>
      <c r="U40" s="17">
        <v>1674.879202988792</v>
      </c>
      <c r="V40" s="17">
        <v>2464.916562889166</v>
      </c>
      <c r="W40" s="17">
        <v>2312.8343711083439</v>
      </c>
      <c r="X40" s="17">
        <v>2313.821917808219</v>
      </c>
      <c r="Y40" s="17">
        <v>2089.6488169364879</v>
      </c>
      <c r="Z40" s="17">
        <v>2155.8144458281445</v>
      </c>
      <c r="AA40" s="17">
        <v>2596.2602739726026</v>
      </c>
      <c r="AB40" s="17">
        <v>2064.9601494396015</v>
      </c>
    </row>
    <row r="41" spans="1:28" x14ac:dyDescent="0.25">
      <c r="A41" s="11">
        <v>2017</v>
      </c>
      <c r="B41" s="13" t="s">
        <v>7</v>
      </c>
      <c r="C41" s="109">
        <v>2017.25</v>
      </c>
      <c r="D41" s="114">
        <v>2291</v>
      </c>
      <c r="E41" s="15">
        <v>2494</v>
      </c>
      <c r="F41" s="15">
        <v>1713</v>
      </c>
      <c r="G41" s="15">
        <v>2498</v>
      </c>
      <c r="H41" s="15">
        <v>2361</v>
      </c>
      <c r="I41" s="15">
        <v>2315</v>
      </c>
      <c r="J41" s="15">
        <v>2137</v>
      </c>
      <c r="K41" s="15">
        <v>2236</v>
      </c>
      <c r="L41" s="15">
        <v>2613</v>
      </c>
      <c r="M41" s="15">
        <v>2253</v>
      </c>
      <c r="P41" s="11">
        <v>2017</v>
      </c>
      <c r="Q41" s="13" t="s">
        <v>7</v>
      </c>
      <c r="R41" s="109">
        <v>2017.25</v>
      </c>
      <c r="S41" s="15">
        <v>2237.3928571428573</v>
      </c>
      <c r="T41" s="15">
        <v>2435.6428571428573</v>
      </c>
      <c r="U41" s="15">
        <v>1672.9174876847292</v>
      </c>
      <c r="V41" s="15">
        <v>2439.5492610837441</v>
      </c>
      <c r="W41" s="15">
        <v>2305.7549261083745</v>
      </c>
      <c r="X41" s="15">
        <v>2260.8312807881775</v>
      </c>
      <c r="Y41" s="15">
        <v>2086.9963054187192</v>
      </c>
      <c r="Z41" s="15">
        <v>2183.6798029556653</v>
      </c>
      <c r="AA41" s="15">
        <v>2551.8583743842364</v>
      </c>
      <c r="AB41" s="15">
        <v>2200.2820197044334</v>
      </c>
    </row>
    <row r="42" spans="1:28" x14ac:dyDescent="0.25">
      <c r="A42" s="151">
        <v>2017</v>
      </c>
      <c r="B42" s="17" t="s">
        <v>249</v>
      </c>
      <c r="C42" s="129">
        <v>2017.75</v>
      </c>
      <c r="D42" s="17">
        <v>2342</v>
      </c>
      <c r="E42" s="17">
        <v>2518</v>
      </c>
      <c r="F42" s="17">
        <v>1780</v>
      </c>
      <c r="G42" s="17">
        <v>2605</v>
      </c>
      <c r="H42" s="17">
        <v>2411</v>
      </c>
      <c r="I42" s="17">
        <v>2310</v>
      </c>
      <c r="J42" s="17">
        <v>2237</v>
      </c>
      <c r="K42" s="17">
        <v>2314</v>
      </c>
      <c r="L42" s="17">
        <v>2694</v>
      </c>
      <c r="M42" s="17">
        <v>2207</v>
      </c>
      <c r="P42" s="151">
        <v>2017</v>
      </c>
      <c r="Q42" s="17" t="s">
        <v>249</v>
      </c>
      <c r="R42" s="129">
        <v>2017.75</v>
      </c>
      <c r="S42" s="17">
        <v>2280.6459271387639</v>
      </c>
      <c r="T42" s="17">
        <v>2452.0352026197297</v>
      </c>
      <c r="U42" s="17">
        <v>1733.3688088415881</v>
      </c>
      <c r="V42" s="17">
        <v>2536.7560376586166</v>
      </c>
      <c r="W42" s="17">
        <v>2347.8383135489153</v>
      </c>
      <c r="X42" s="17">
        <v>2249.4842406876792</v>
      </c>
      <c r="Y42" s="17">
        <v>2178.3966434711419</v>
      </c>
      <c r="Z42" s="17">
        <v>2253.3794514940646</v>
      </c>
      <c r="AA42" s="17">
        <v>2623.424478100696</v>
      </c>
      <c r="AB42" s="17">
        <v>2149.1825624232501</v>
      </c>
    </row>
    <row r="43" spans="1:28" x14ac:dyDescent="0.25">
      <c r="A43" s="11">
        <v>2018</v>
      </c>
      <c r="B43" s="13" t="s">
        <v>7</v>
      </c>
      <c r="C43" s="109">
        <v>2018.25</v>
      </c>
      <c r="D43" s="114">
        <v>2442</v>
      </c>
      <c r="E43" s="15">
        <v>2538</v>
      </c>
      <c r="F43" s="15">
        <v>1878</v>
      </c>
      <c r="G43" s="15">
        <v>2734</v>
      </c>
      <c r="H43" s="15">
        <v>2329</v>
      </c>
      <c r="I43" s="15">
        <v>2432</v>
      </c>
      <c r="J43" s="15">
        <v>2253</v>
      </c>
      <c r="K43" s="15">
        <v>2338</v>
      </c>
      <c r="L43" s="15">
        <v>3012</v>
      </c>
      <c r="M43" s="15">
        <v>2469</v>
      </c>
      <c r="P43" s="11">
        <v>2018</v>
      </c>
      <c r="Q43" s="13" t="s">
        <v>7</v>
      </c>
      <c r="R43" s="109">
        <v>2018.25</v>
      </c>
      <c r="S43" s="15">
        <v>2327.53125</v>
      </c>
      <c r="T43" s="15">
        <v>2419.0312500000005</v>
      </c>
      <c r="U43" s="15">
        <v>1789.96875</v>
      </c>
      <c r="V43" s="15">
        <v>2605.84375</v>
      </c>
      <c r="W43" s="15">
        <v>2219.828125</v>
      </c>
      <c r="X43" s="15">
        <v>2318.0000000000005</v>
      </c>
      <c r="Y43" s="15">
        <v>2147.390625</v>
      </c>
      <c r="Z43" s="15">
        <v>2228.40625</v>
      </c>
      <c r="AA43" s="15">
        <v>2870.8125000000005</v>
      </c>
      <c r="AB43" s="15">
        <v>2353.265625</v>
      </c>
    </row>
    <row r="44" spans="1:28" x14ac:dyDescent="0.25">
      <c r="A44" s="151">
        <v>2018</v>
      </c>
      <c r="B44" s="17" t="s">
        <v>249</v>
      </c>
      <c r="C44" s="129">
        <v>2018.75</v>
      </c>
      <c r="D44" s="17">
        <v>2493</v>
      </c>
      <c r="E44" s="17">
        <v>2602</v>
      </c>
      <c r="F44" s="17">
        <v>2074</v>
      </c>
      <c r="G44" s="17">
        <v>2813</v>
      </c>
      <c r="H44" s="17">
        <v>2200</v>
      </c>
      <c r="I44" s="17">
        <v>2462</v>
      </c>
      <c r="J44" s="17">
        <v>2337</v>
      </c>
      <c r="K44" s="17">
        <v>2560</v>
      </c>
      <c r="L44" s="17">
        <v>2979</v>
      </c>
      <c r="M44" s="17">
        <v>2410</v>
      </c>
      <c r="P44" s="151">
        <v>2018</v>
      </c>
      <c r="Q44" s="17" t="s">
        <v>249</v>
      </c>
      <c r="R44" s="129">
        <v>2018.75</v>
      </c>
      <c r="S44" s="17">
        <v>2349.780903328051</v>
      </c>
      <c r="T44" s="17">
        <v>2452.5190174326467</v>
      </c>
      <c r="U44" s="17">
        <v>1954.8518225039618</v>
      </c>
      <c r="V44" s="17">
        <v>2651.3973851030109</v>
      </c>
      <c r="W44" s="17">
        <v>2073.6133122028523</v>
      </c>
      <c r="X44" s="17">
        <v>2320.5618066561015</v>
      </c>
      <c r="Y44" s="17">
        <v>2202.7428684627575</v>
      </c>
      <c r="Z44" s="17">
        <v>2412.9318541996831</v>
      </c>
      <c r="AA44" s="17">
        <v>2807.8609350237721</v>
      </c>
      <c r="AB44" s="17">
        <v>2271.5491283676706</v>
      </c>
    </row>
    <row r="45" spans="1:28" x14ac:dyDescent="0.25">
      <c r="A45" s="11">
        <v>2019</v>
      </c>
      <c r="B45" s="13" t="s">
        <v>7</v>
      </c>
      <c r="C45" s="109">
        <v>2019.25</v>
      </c>
      <c r="D45" s="114">
        <v>2502</v>
      </c>
      <c r="E45" s="15">
        <v>2550</v>
      </c>
      <c r="F45" s="15">
        <v>2054</v>
      </c>
      <c r="G45" s="15">
        <v>2814</v>
      </c>
      <c r="H45" s="15">
        <v>2319</v>
      </c>
      <c r="I45" s="15">
        <v>2581</v>
      </c>
      <c r="J45" s="15">
        <v>2267</v>
      </c>
      <c r="K45" s="15">
        <v>2489</v>
      </c>
      <c r="L45" s="15">
        <v>2953</v>
      </c>
      <c r="M45" s="15">
        <v>2489</v>
      </c>
      <c r="P45" s="11">
        <v>2019</v>
      </c>
      <c r="Q45" s="13" t="s">
        <v>7</v>
      </c>
      <c r="R45" s="109">
        <v>2019.25</v>
      </c>
      <c r="S45" s="15">
        <v>2358.2638668779714</v>
      </c>
      <c r="T45" s="15">
        <v>2403.5063391442159</v>
      </c>
      <c r="U45" s="15">
        <v>1936.0007923930268</v>
      </c>
      <c r="V45" s="15">
        <v>2652.3399366085578</v>
      </c>
      <c r="W45" s="15">
        <v>2185.7769413629162</v>
      </c>
      <c r="X45" s="15">
        <v>2432.7254358161645</v>
      </c>
      <c r="Y45" s="15">
        <v>2136.7642630744849</v>
      </c>
      <c r="Z45" s="15">
        <v>2346.0106973058637</v>
      </c>
      <c r="AA45" s="15">
        <v>2783.3545958795562</v>
      </c>
      <c r="AB45" s="15">
        <v>2346.0106973058637</v>
      </c>
    </row>
    <row r="46" spans="1:28" x14ac:dyDescent="0.25">
      <c r="A46" s="151">
        <v>2019</v>
      </c>
      <c r="B46" s="17" t="s">
        <v>249</v>
      </c>
      <c r="C46" s="129">
        <v>2019.75</v>
      </c>
      <c r="D46" s="17">
        <v>2509</v>
      </c>
      <c r="E46" s="17">
        <v>2421</v>
      </c>
      <c r="F46" s="17">
        <v>2113</v>
      </c>
      <c r="G46" s="17">
        <v>2927</v>
      </c>
      <c r="H46" s="17">
        <v>2270</v>
      </c>
      <c r="I46" s="17">
        <v>2531</v>
      </c>
      <c r="J46" s="17">
        <v>2368</v>
      </c>
      <c r="K46" s="17">
        <v>2506</v>
      </c>
      <c r="L46" s="17">
        <v>2964</v>
      </c>
      <c r="M46" s="17">
        <v>2483</v>
      </c>
      <c r="P46" s="151">
        <v>2019</v>
      </c>
      <c r="Q46" s="17" t="s">
        <v>249</v>
      </c>
      <c r="R46" s="129">
        <v>2019.75</v>
      </c>
      <c r="S46" s="17">
        <v>2319.8254955305092</v>
      </c>
      <c r="T46" s="17">
        <v>2238.4605518849594</v>
      </c>
      <c r="U46" s="17">
        <v>1953.6832491255345</v>
      </c>
      <c r="V46" s="17">
        <v>2706.3089778468711</v>
      </c>
      <c r="W46" s="17">
        <v>2098.8457054022542</v>
      </c>
      <c r="X46" s="17">
        <v>2340.1667314418964</v>
      </c>
      <c r="Y46" s="17">
        <v>2189.4566653711618</v>
      </c>
      <c r="Z46" s="17">
        <v>2317.0516906335015</v>
      </c>
      <c r="AA46" s="17">
        <v>2740.5192382432956</v>
      </c>
      <c r="AB46" s="17">
        <v>2295.7858530897784</v>
      </c>
    </row>
    <row r="47" spans="1:28" x14ac:dyDescent="0.25">
      <c r="A47" s="11">
        <v>2020</v>
      </c>
      <c r="B47" s="13" t="s">
        <v>7</v>
      </c>
      <c r="C47" s="109">
        <v>2020.25</v>
      </c>
      <c r="D47" s="114">
        <v>2576</v>
      </c>
      <c r="E47" s="15">
        <v>2686</v>
      </c>
      <c r="F47" s="15">
        <v>1929</v>
      </c>
      <c r="G47" s="15">
        <v>2990</v>
      </c>
      <c r="H47" s="15">
        <v>2517</v>
      </c>
      <c r="I47" s="15">
        <v>2486</v>
      </c>
      <c r="J47" s="15">
        <v>2766</v>
      </c>
      <c r="K47" s="15">
        <v>2473</v>
      </c>
      <c r="L47" s="15">
        <v>2879</v>
      </c>
      <c r="M47" s="15">
        <v>2455</v>
      </c>
      <c r="P47" s="11">
        <v>2020</v>
      </c>
      <c r="Q47" s="13" t="s">
        <v>7</v>
      </c>
      <c r="R47" s="109">
        <v>2020.25</v>
      </c>
      <c r="S47" s="15">
        <v>2374.7024388354025</v>
      </c>
      <c r="T47" s="15">
        <v>2476.1066578850514</v>
      </c>
      <c r="U47" s="15">
        <v>1778.261259516107</v>
      </c>
      <c r="V47" s="15">
        <v>2756.3510450768063</v>
      </c>
      <c r="W47" s="15">
        <v>2320.3129031633184</v>
      </c>
      <c r="X47" s="15">
        <v>2291.735350522054</v>
      </c>
      <c r="Y47" s="15">
        <v>2549.85518083025</v>
      </c>
      <c r="Z47" s="15">
        <v>2279.7512155434592</v>
      </c>
      <c r="AA47" s="15">
        <v>2654.0249694903437</v>
      </c>
      <c r="AB47" s="15">
        <v>2263.1577978807895</v>
      </c>
    </row>
    <row r="48" spans="1:28" x14ac:dyDescent="0.25">
      <c r="A48" s="151">
        <v>2020</v>
      </c>
      <c r="B48" s="17" t="s">
        <v>249</v>
      </c>
      <c r="C48" s="129">
        <v>2020.75</v>
      </c>
      <c r="D48" s="17">
        <v>2566</v>
      </c>
      <c r="E48" s="17">
        <v>2600</v>
      </c>
      <c r="F48" s="17">
        <v>2015</v>
      </c>
      <c r="G48" s="17">
        <v>2978</v>
      </c>
      <c r="H48" s="17">
        <v>2575</v>
      </c>
      <c r="I48" s="17">
        <v>2503</v>
      </c>
      <c r="J48" s="17">
        <v>2627</v>
      </c>
      <c r="K48" s="17">
        <v>2456</v>
      </c>
      <c r="L48" s="17">
        <v>2850</v>
      </c>
      <c r="M48" s="17">
        <v>2488</v>
      </c>
      <c r="P48" s="151">
        <v>2020</v>
      </c>
      <c r="Q48" s="17" t="s">
        <v>249</v>
      </c>
      <c r="R48" s="129">
        <v>2020.75</v>
      </c>
      <c r="S48" s="17">
        <v>2345.8078607653297</v>
      </c>
      <c r="T48" s="17">
        <v>2376.8902720147535</v>
      </c>
      <c r="U48" s="17">
        <v>1842.0899608114339</v>
      </c>
      <c r="V48" s="17">
        <v>2722.4535500230522</v>
      </c>
      <c r="W48" s="17">
        <v>2354.0355578607655</v>
      </c>
      <c r="X48" s="17">
        <v>2288.2139810972799</v>
      </c>
      <c r="Y48" s="17">
        <v>2401.5733633010609</v>
      </c>
      <c r="Z48" s="17">
        <v>2245.2471184877822</v>
      </c>
      <c r="AA48" s="17">
        <v>2605.4374135546336</v>
      </c>
      <c r="AB48" s="17">
        <v>2274.5011526048875</v>
      </c>
    </row>
    <row r="49" spans="1:28" x14ac:dyDescent="0.25">
      <c r="A49" s="11">
        <v>2020</v>
      </c>
      <c r="B49" s="13" t="s">
        <v>7</v>
      </c>
      <c r="C49" s="109">
        <v>2020.25</v>
      </c>
      <c r="D49" s="114">
        <v>2576</v>
      </c>
      <c r="E49" s="15">
        <v>2686</v>
      </c>
      <c r="F49" s="15">
        <v>1929</v>
      </c>
      <c r="G49" s="15">
        <v>2990</v>
      </c>
      <c r="H49" s="15">
        <v>2517</v>
      </c>
      <c r="I49" s="15">
        <v>2486</v>
      </c>
      <c r="J49" s="15">
        <v>2766</v>
      </c>
      <c r="K49" s="15">
        <v>2473</v>
      </c>
      <c r="L49" s="15">
        <v>2879</v>
      </c>
      <c r="M49" s="15">
        <v>2455</v>
      </c>
      <c r="P49" s="11">
        <v>2020</v>
      </c>
      <c r="Q49" s="13" t="s">
        <v>7</v>
      </c>
      <c r="R49" s="109">
        <v>2020.25</v>
      </c>
      <c r="S49" s="15">
        <v>2374.7024388354025</v>
      </c>
      <c r="T49" s="15">
        <v>2476.1066578850514</v>
      </c>
      <c r="U49" s="15">
        <v>1778.261259516107</v>
      </c>
      <c r="V49" s="15">
        <v>2756.3510450768063</v>
      </c>
      <c r="W49" s="15">
        <v>2320.3129031633184</v>
      </c>
      <c r="X49" s="15">
        <v>2291.735350522054</v>
      </c>
      <c r="Y49" s="15">
        <v>2549.85518083025</v>
      </c>
      <c r="Z49" s="15">
        <v>2279.7512155434592</v>
      </c>
      <c r="AA49" s="15">
        <v>2654.0249694903437</v>
      </c>
      <c r="AB49" s="15">
        <v>2263.1577978807895</v>
      </c>
    </row>
    <row r="50" spans="1:28" x14ac:dyDescent="0.25">
      <c r="A50" s="151">
        <v>2020</v>
      </c>
      <c r="B50" s="17" t="s">
        <v>249</v>
      </c>
      <c r="C50" s="129">
        <v>2020.75</v>
      </c>
      <c r="D50" s="17">
        <v>2566</v>
      </c>
      <c r="E50" s="17">
        <v>2600</v>
      </c>
      <c r="F50" s="17">
        <v>2015</v>
      </c>
      <c r="G50" s="17">
        <v>2978</v>
      </c>
      <c r="H50" s="17">
        <v>2575</v>
      </c>
      <c r="I50" s="17">
        <v>2503</v>
      </c>
      <c r="J50" s="17">
        <v>2627</v>
      </c>
      <c r="K50" s="17">
        <v>2456</v>
      </c>
      <c r="L50" s="17">
        <v>2850</v>
      </c>
      <c r="M50" s="17">
        <v>2488</v>
      </c>
      <c r="P50" s="151">
        <v>2020</v>
      </c>
      <c r="Q50" s="17" t="s">
        <v>249</v>
      </c>
      <c r="R50" s="129">
        <v>2020.75</v>
      </c>
      <c r="S50" s="17">
        <v>2345.8078607653297</v>
      </c>
      <c r="T50" s="17">
        <v>2376.8902720147535</v>
      </c>
      <c r="U50" s="17">
        <v>1842.0899608114339</v>
      </c>
      <c r="V50" s="17">
        <v>2722.4535500230522</v>
      </c>
      <c r="W50" s="17">
        <v>2354.0355578607655</v>
      </c>
      <c r="X50" s="17">
        <v>2288.2139810972799</v>
      </c>
      <c r="Y50" s="17">
        <v>2401.5733633010609</v>
      </c>
      <c r="Z50" s="17">
        <v>2245.2471184877822</v>
      </c>
      <c r="AA50" s="17">
        <v>2605.4374135546336</v>
      </c>
      <c r="AB50" s="17">
        <v>2274.5011526048875</v>
      </c>
    </row>
    <row r="51" spans="1:28" x14ac:dyDescent="0.25">
      <c r="A51" s="11">
        <v>2021</v>
      </c>
      <c r="B51" s="13" t="s">
        <v>7</v>
      </c>
      <c r="C51" s="109">
        <v>2021.25</v>
      </c>
      <c r="D51" s="114">
        <v>2932</v>
      </c>
      <c r="E51" s="15">
        <v>3015</v>
      </c>
      <c r="F51" s="15">
        <v>2333</v>
      </c>
      <c r="G51" s="15">
        <v>3475</v>
      </c>
      <c r="H51" s="15">
        <v>3138</v>
      </c>
      <c r="I51" s="15">
        <v>3019</v>
      </c>
      <c r="J51" s="15">
        <v>2981</v>
      </c>
      <c r="K51" s="15">
        <v>2633</v>
      </c>
      <c r="L51" s="15">
        <v>3091</v>
      </c>
      <c r="M51" s="15">
        <v>2704</v>
      </c>
      <c r="P51" s="11">
        <v>2021</v>
      </c>
      <c r="Q51" s="13" t="s">
        <v>7</v>
      </c>
      <c r="R51" s="109">
        <v>2021.25</v>
      </c>
      <c r="S51" s="15">
        <v>2627.1552401087288</v>
      </c>
      <c r="T51" s="15">
        <v>2701.5255964965268</v>
      </c>
      <c r="U51" s="15">
        <v>2090.434234370281</v>
      </c>
      <c r="V51" s="15">
        <v>3113.6986559951674</v>
      </c>
      <c r="W51" s="15">
        <v>2811.7370884929028</v>
      </c>
      <c r="X51" s="15">
        <v>2705.1097100573843</v>
      </c>
      <c r="Y51" s="15">
        <v>2671.0606312292362</v>
      </c>
      <c r="Z51" s="15">
        <v>2359.2427514346123</v>
      </c>
      <c r="AA51" s="15">
        <v>2769.6237541528239</v>
      </c>
      <c r="AB51" s="15">
        <v>2422.8607671398372</v>
      </c>
    </row>
    <row r="52" spans="1:28" x14ac:dyDescent="0.25">
      <c r="A52" s="151">
        <v>2021</v>
      </c>
      <c r="B52" s="17" t="s">
        <v>249</v>
      </c>
      <c r="C52" s="129">
        <v>2021.75</v>
      </c>
      <c r="D52" s="17">
        <v>3379</v>
      </c>
      <c r="E52" s="17">
        <v>3767</v>
      </c>
      <c r="F52" s="17">
        <v>2890</v>
      </c>
      <c r="G52" s="17">
        <v>4200</v>
      </c>
      <c r="H52" s="17">
        <v>3456</v>
      </c>
      <c r="I52" s="17">
        <v>3119</v>
      </c>
      <c r="J52" s="17">
        <v>3387</v>
      </c>
      <c r="K52" s="17">
        <v>3106</v>
      </c>
      <c r="L52" s="17">
        <v>3378</v>
      </c>
      <c r="M52" s="17">
        <v>3105</v>
      </c>
      <c r="P52" s="151">
        <v>2021</v>
      </c>
      <c r="Q52" s="17" t="s">
        <v>249</v>
      </c>
      <c r="R52" s="129">
        <v>2021.75</v>
      </c>
      <c r="S52" s="17">
        <v>2923.5476067223217</v>
      </c>
      <c r="T52" s="17">
        <v>3259.2494331231092</v>
      </c>
      <c r="U52" s="17">
        <v>2500.4594801501953</v>
      </c>
      <c r="V52" s="17">
        <v>3633.8857496992455</v>
      </c>
      <c r="W52" s="17">
        <v>2990.1688454668079</v>
      </c>
      <c r="X52" s="17">
        <v>2698.5927745980825</v>
      </c>
      <c r="Y52" s="17">
        <v>2930.4692938646058</v>
      </c>
      <c r="Z52" s="17">
        <v>2687.3450329918705</v>
      </c>
      <c r="AA52" s="17">
        <v>2922.6823958295363</v>
      </c>
      <c r="AB52" s="17">
        <v>2686.4798220990851</v>
      </c>
    </row>
    <row r="53" spans="1:28" x14ac:dyDescent="0.25">
      <c r="A53" s="14"/>
      <c r="B53" s="46"/>
      <c r="C53" s="46"/>
      <c r="D53" s="46"/>
    </row>
    <row r="54" spans="1:28" x14ac:dyDescent="0.25">
      <c r="A54" s="14"/>
      <c r="B54" s="46"/>
      <c r="C54" s="46"/>
      <c r="D54" s="46"/>
    </row>
    <row r="55" spans="1:28" x14ac:dyDescent="0.25">
      <c r="A55" s="47" t="s">
        <v>300</v>
      </c>
      <c r="B55" s="46"/>
      <c r="C55" s="46"/>
      <c r="D55" s="46"/>
    </row>
    <row r="56" spans="1:28" x14ac:dyDescent="0.25">
      <c r="A56" s="47" t="s">
        <v>303</v>
      </c>
      <c r="B56" s="47"/>
      <c r="C56" s="48"/>
      <c r="D56" s="48"/>
    </row>
    <row r="57" spans="1:28" x14ac:dyDescent="0.25">
      <c r="A57" s="16"/>
      <c r="B57" s="16"/>
    </row>
    <row r="58" spans="1:28" x14ac:dyDescent="0.25">
      <c r="A58" s="38" t="s">
        <v>26</v>
      </c>
      <c r="B58" s="16"/>
    </row>
    <row r="59" spans="1:28" x14ac:dyDescent="0.25">
      <c r="A59" s="16" t="s">
        <v>27</v>
      </c>
    </row>
    <row r="60" spans="1:28" x14ac:dyDescent="0.25">
      <c r="A60" s="16"/>
    </row>
    <row r="61" spans="1:28" x14ac:dyDescent="0.25">
      <c r="A61" s="38" t="s">
        <v>28</v>
      </c>
    </row>
    <row r="62" spans="1:28" x14ac:dyDescent="0.25">
      <c r="A62" s="21" t="s">
        <v>8</v>
      </c>
      <c r="B62" s="21"/>
    </row>
    <row r="63" spans="1:28" x14ac:dyDescent="0.25">
      <c r="A63" s="21" t="s">
        <v>75</v>
      </c>
    </row>
  </sheetData>
  <mergeCells count="2">
    <mergeCell ref="A11:M11"/>
    <mergeCell ref="P11:AB11"/>
  </mergeCells>
  <hyperlinks>
    <hyperlink ref="D5" r:id="rId1"/>
    <hyperlink ref="D6" r:id="rId2"/>
  </hyperlinks>
  <pageMargins left="0.7" right="0.7" top="0.75" bottom="0.75" header="0.3" footer="0.3"/>
  <pageSetup orientation="portrait" r:id="rId3"/>
  <drawing r:id="rId4"/>
  <tableParts count="3">
    <tablePart r:id="rId5"/>
    <tablePart r:id="rId6"/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9"/>
  <sheetViews>
    <sheetView topLeftCell="A334" workbookViewId="0">
      <selection activeCell="A344" sqref="A344:XFD344"/>
    </sheetView>
  </sheetViews>
  <sheetFormatPr defaultRowHeight="15" x14ac:dyDescent="0.25"/>
  <cols>
    <col min="1" max="1" width="17.85546875" style="48" customWidth="1"/>
    <col min="2" max="2" width="9.28515625" customWidth="1"/>
    <col min="3" max="3" width="10.140625" customWidth="1"/>
    <col min="4" max="4" width="8.85546875" customWidth="1"/>
    <col min="5" max="6" width="9.140625" customWidth="1"/>
    <col min="7" max="7" width="7.7109375" customWidth="1"/>
    <col min="8" max="8" width="9" customWidth="1"/>
    <col min="9" max="9" width="10" customWidth="1"/>
    <col min="10" max="10" width="8.85546875" customWidth="1"/>
    <col min="11" max="11" width="9.140625" customWidth="1"/>
    <col min="12" max="12" width="18.5703125" style="78" customWidth="1"/>
    <col min="13" max="13" width="7.7109375" customWidth="1"/>
    <col min="14" max="14" width="15.7109375" bestFit="1" customWidth="1"/>
    <col min="15" max="15" width="14.140625" style="48" customWidth="1"/>
    <col min="16" max="16" width="9.42578125" customWidth="1"/>
    <col min="17" max="17" width="7.7109375" customWidth="1"/>
    <col min="18" max="18" width="8.5703125" customWidth="1"/>
    <col min="19" max="19" width="9.28515625" customWidth="1"/>
    <col min="20" max="22" width="7.7109375" customWidth="1"/>
    <col min="23" max="23" width="10.28515625" customWidth="1"/>
    <col min="24" max="24" width="7.7109375" customWidth="1"/>
    <col min="25" max="25" width="8.85546875" customWidth="1"/>
    <col min="26" max="26" width="16.140625" style="78" customWidth="1"/>
    <col min="27" max="29" width="7.7109375" customWidth="1"/>
    <col min="30" max="30" width="15.7109375" bestFit="1" customWidth="1"/>
    <col min="31" max="34" width="7.7109375" customWidth="1"/>
    <col min="35" max="35" width="15.7109375" bestFit="1" customWidth="1"/>
    <col min="36" max="39" width="7.7109375" customWidth="1"/>
    <col min="40" max="40" width="15.7109375" bestFit="1" customWidth="1"/>
    <col min="252" max="255" width="7.7109375" customWidth="1"/>
    <col min="256" max="256" width="15.7109375" bestFit="1" customWidth="1"/>
    <col min="257" max="260" width="7.7109375" customWidth="1"/>
    <col min="261" max="261" width="15.7109375" bestFit="1" customWidth="1"/>
    <col min="262" max="265" width="7.7109375" customWidth="1"/>
    <col min="266" max="266" width="15.7109375" bestFit="1" customWidth="1"/>
    <col min="267" max="270" width="7.7109375" customWidth="1"/>
    <col min="271" max="271" width="15.7109375" bestFit="1" customWidth="1"/>
    <col min="272" max="275" width="7.7109375" customWidth="1"/>
    <col min="276" max="276" width="15.7109375" bestFit="1" customWidth="1"/>
    <col min="277" max="280" width="7.7109375" customWidth="1"/>
    <col min="281" max="281" width="15.7109375" bestFit="1" customWidth="1"/>
    <col min="282" max="285" width="7.7109375" customWidth="1"/>
    <col min="286" max="286" width="15.7109375" bestFit="1" customWidth="1"/>
    <col min="287" max="290" width="7.7109375" customWidth="1"/>
    <col min="291" max="291" width="15.7109375" bestFit="1" customWidth="1"/>
    <col min="292" max="295" width="7.7109375" customWidth="1"/>
    <col min="296" max="296" width="15.7109375" bestFit="1" customWidth="1"/>
    <col min="508" max="511" width="7.7109375" customWidth="1"/>
    <col min="512" max="512" width="15.7109375" bestFit="1" customWidth="1"/>
    <col min="513" max="516" width="7.7109375" customWidth="1"/>
    <col min="517" max="517" width="15.7109375" bestFit="1" customWidth="1"/>
    <col min="518" max="521" width="7.7109375" customWidth="1"/>
    <col min="522" max="522" width="15.7109375" bestFit="1" customWidth="1"/>
    <col min="523" max="526" width="7.7109375" customWidth="1"/>
    <col min="527" max="527" width="15.7109375" bestFit="1" customWidth="1"/>
    <col min="528" max="531" width="7.7109375" customWidth="1"/>
    <col min="532" max="532" width="15.7109375" bestFit="1" customWidth="1"/>
    <col min="533" max="536" width="7.7109375" customWidth="1"/>
    <col min="537" max="537" width="15.7109375" bestFit="1" customWidth="1"/>
    <col min="538" max="541" width="7.7109375" customWidth="1"/>
    <col min="542" max="542" width="15.7109375" bestFit="1" customWidth="1"/>
    <col min="543" max="546" width="7.7109375" customWidth="1"/>
    <col min="547" max="547" width="15.7109375" bestFit="1" customWidth="1"/>
    <col min="548" max="551" width="7.7109375" customWidth="1"/>
    <col min="552" max="552" width="15.7109375" bestFit="1" customWidth="1"/>
    <col min="764" max="767" width="7.7109375" customWidth="1"/>
    <col min="768" max="768" width="15.7109375" bestFit="1" customWidth="1"/>
    <col min="769" max="772" width="7.7109375" customWidth="1"/>
    <col min="773" max="773" width="15.7109375" bestFit="1" customWidth="1"/>
    <col min="774" max="777" width="7.7109375" customWidth="1"/>
    <col min="778" max="778" width="15.7109375" bestFit="1" customWidth="1"/>
    <col min="779" max="782" width="7.7109375" customWidth="1"/>
    <col min="783" max="783" width="15.7109375" bestFit="1" customWidth="1"/>
    <col min="784" max="787" width="7.7109375" customWidth="1"/>
    <col min="788" max="788" width="15.7109375" bestFit="1" customWidth="1"/>
    <col min="789" max="792" width="7.7109375" customWidth="1"/>
    <col min="793" max="793" width="15.7109375" bestFit="1" customWidth="1"/>
    <col min="794" max="797" width="7.7109375" customWidth="1"/>
    <col min="798" max="798" width="15.7109375" bestFit="1" customWidth="1"/>
    <col min="799" max="802" width="7.7109375" customWidth="1"/>
    <col min="803" max="803" width="15.7109375" bestFit="1" customWidth="1"/>
    <col min="804" max="807" width="7.7109375" customWidth="1"/>
    <col min="808" max="808" width="15.7109375" bestFit="1" customWidth="1"/>
    <col min="1020" max="1023" width="7.7109375" customWidth="1"/>
    <col min="1024" max="1024" width="15.7109375" bestFit="1" customWidth="1"/>
    <col min="1025" max="1028" width="7.7109375" customWidth="1"/>
    <col min="1029" max="1029" width="15.7109375" bestFit="1" customWidth="1"/>
    <col min="1030" max="1033" width="7.7109375" customWidth="1"/>
    <col min="1034" max="1034" width="15.7109375" bestFit="1" customWidth="1"/>
    <col min="1035" max="1038" width="7.7109375" customWidth="1"/>
    <col min="1039" max="1039" width="15.7109375" bestFit="1" customWidth="1"/>
    <col min="1040" max="1043" width="7.7109375" customWidth="1"/>
    <col min="1044" max="1044" width="15.7109375" bestFit="1" customWidth="1"/>
    <col min="1045" max="1048" width="7.7109375" customWidth="1"/>
    <col min="1049" max="1049" width="15.7109375" bestFit="1" customWidth="1"/>
    <col min="1050" max="1053" width="7.7109375" customWidth="1"/>
    <col min="1054" max="1054" width="15.7109375" bestFit="1" customWidth="1"/>
    <col min="1055" max="1058" width="7.7109375" customWidth="1"/>
    <col min="1059" max="1059" width="15.7109375" bestFit="1" customWidth="1"/>
    <col min="1060" max="1063" width="7.7109375" customWidth="1"/>
    <col min="1064" max="1064" width="15.7109375" bestFit="1" customWidth="1"/>
    <col min="1276" max="1279" width="7.7109375" customWidth="1"/>
    <col min="1280" max="1280" width="15.7109375" bestFit="1" customWidth="1"/>
    <col min="1281" max="1284" width="7.7109375" customWidth="1"/>
    <col min="1285" max="1285" width="15.7109375" bestFit="1" customWidth="1"/>
    <col min="1286" max="1289" width="7.7109375" customWidth="1"/>
    <col min="1290" max="1290" width="15.7109375" bestFit="1" customWidth="1"/>
    <col min="1291" max="1294" width="7.7109375" customWidth="1"/>
    <col min="1295" max="1295" width="15.7109375" bestFit="1" customWidth="1"/>
    <col min="1296" max="1299" width="7.7109375" customWidth="1"/>
    <col min="1300" max="1300" width="15.7109375" bestFit="1" customWidth="1"/>
    <col min="1301" max="1304" width="7.7109375" customWidth="1"/>
    <col min="1305" max="1305" width="15.7109375" bestFit="1" customWidth="1"/>
    <col min="1306" max="1309" width="7.7109375" customWidth="1"/>
    <col min="1310" max="1310" width="15.7109375" bestFit="1" customWidth="1"/>
    <col min="1311" max="1314" width="7.7109375" customWidth="1"/>
    <col min="1315" max="1315" width="15.7109375" bestFit="1" customWidth="1"/>
    <col min="1316" max="1319" width="7.7109375" customWidth="1"/>
    <col min="1320" max="1320" width="15.7109375" bestFit="1" customWidth="1"/>
    <col min="1532" max="1535" width="7.7109375" customWidth="1"/>
    <col min="1536" max="1536" width="15.7109375" bestFit="1" customWidth="1"/>
    <col min="1537" max="1540" width="7.7109375" customWidth="1"/>
    <col min="1541" max="1541" width="15.7109375" bestFit="1" customWidth="1"/>
    <col min="1542" max="1545" width="7.7109375" customWidth="1"/>
    <col min="1546" max="1546" width="15.7109375" bestFit="1" customWidth="1"/>
    <col min="1547" max="1550" width="7.7109375" customWidth="1"/>
    <col min="1551" max="1551" width="15.7109375" bestFit="1" customWidth="1"/>
    <col min="1552" max="1555" width="7.7109375" customWidth="1"/>
    <col min="1556" max="1556" width="15.7109375" bestFit="1" customWidth="1"/>
    <col min="1557" max="1560" width="7.7109375" customWidth="1"/>
    <col min="1561" max="1561" width="15.7109375" bestFit="1" customWidth="1"/>
    <col min="1562" max="1565" width="7.7109375" customWidth="1"/>
    <col min="1566" max="1566" width="15.7109375" bestFit="1" customWidth="1"/>
    <col min="1567" max="1570" width="7.7109375" customWidth="1"/>
    <col min="1571" max="1571" width="15.7109375" bestFit="1" customWidth="1"/>
    <col min="1572" max="1575" width="7.7109375" customWidth="1"/>
    <col min="1576" max="1576" width="15.7109375" bestFit="1" customWidth="1"/>
    <col min="1788" max="1791" width="7.7109375" customWidth="1"/>
    <col min="1792" max="1792" width="15.7109375" bestFit="1" customWidth="1"/>
    <col min="1793" max="1796" width="7.7109375" customWidth="1"/>
    <col min="1797" max="1797" width="15.7109375" bestFit="1" customWidth="1"/>
    <col min="1798" max="1801" width="7.7109375" customWidth="1"/>
    <col min="1802" max="1802" width="15.7109375" bestFit="1" customWidth="1"/>
    <col min="1803" max="1806" width="7.7109375" customWidth="1"/>
    <col min="1807" max="1807" width="15.7109375" bestFit="1" customWidth="1"/>
    <col min="1808" max="1811" width="7.7109375" customWidth="1"/>
    <col min="1812" max="1812" width="15.7109375" bestFit="1" customWidth="1"/>
    <col min="1813" max="1816" width="7.7109375" customWidth="1"/>
    <col min="1817" max="1817" width="15.7109375" bestFit="1" customWidth="1"/>
    <col min="1818" max="1821" width="7.7109375" customWidth="1"/>
    <col min="1822" max="1822" width="15.7109375" bestFit="1" customWidth="1"/>
    <col min="1823" max="1826" width="7.7109375" customWidth="1"/>
    <col min="1827" max="1827" width="15.7109375" bestFit="1" customWidth="1"/>
    <col min="1828" max="1831" width="7.7109375" customWidth="1"/>
    <col min="1832" max="1832" width="15.7109375" bestFit="1" customWidth="1"/>
    <col min="2044" max="2047" width="7.7109375" customWidth="1"/>
    <col min="2048" max="2048" width="15.7109375" bestFit="1" customWidth="1"/>
    <col min="2049" max="2052" width="7.7109375" customWidth="1"/>
    <col min="2053" max="2053" width="15.7109375" bestFit="1" customWidth="1"/>
    <col min="2054" max="2057" width="7.7109375" customWidth="1"/>
    <col min="2058" max="2058" width="15.7109375" bestFit="1" customWidth="1"/>
    <col min="2059" max="2062" width="7.7109375" customWidth="1"/>
    <col min="2063" max="2063" width="15.7109375" bestFit="1" customWidth="1"/>
    <col min="2064" max="2067" width="7.7109375" customWidth="1"/>
    <col min="2068" max="2068" width="15.7109375" bestFit="1" customWidth="1"/>
    <col min="2069" max="2072" width="7.7109375" customWidth="1"/>
    <col min="2073" max="2073" width="15.7109375" bestFit="1" customWidth="1"/>
    <col min="2074" max="2077" width="7.7109375" customWidth="1"/>
    <col min="2078" max="2078" width="15.7109375" bestFit="1" customWidth="1"/>
    <col min="2079" max="2082" width="7.7109375" customWidth="1"/>
    <col min="2083" max="2083" width="15.7109375" bestFit="1" customWidth="1"/>
    <col min="2084" max="2087" width="7.7109375" customWidth="1"/>
    <col min="2088" max="2088" width="15.7109375" bestFit="1" customWidth="1"/>
    <col min="2300" max="2303" width="7.7109375" customWidth="1"/>
    <col min="2304" max="2304" width="15.7109375" bestFit="1" customWidth="1"/>
    <col min="2305" max="2308" width="7.7109375" customWidth="1"/>
    <col min="2309" max="2309" width="15.7109375" bestFit="1" customWidth="1"/>
    <col min="2310" max="2313" width="7.7109375" customWidth="1"/>
    <col min="2314" max="2314" width="15.7109375" bestFit="1" customWidth="1"/>
    <col min="2315" max="2318" width="7.7109375" customWidth="1"/>
    <col min="2319" max="2319" width="15.7109375" bestFit="1" customWidth="1"/>
    <col min="2320" max="2323" width="7.7109375" customWidth="1"/>
    <col min="2324" max="2324" width="15.7109375" bestFit="1" customWidth="1"/>
    <col min="2325" max="2328" width="7.7109375" customWidth="1"/>
    <col min="2329" max="2329" width="15.7109375" bestFit="1" customWidth="1"/>
    <col min="2330" max="2333" width="7.7109375" customWidth="1"/>
    <col min="2334" max="2334" width="15.7109375" bestFit="1" customWidth="1"/>
    <col min="2335" max="2338" width="7.7109375" customWidth="1"/>
    <col min="2339" max="2339" width="15.7109375" bestFit="1" customWidth="1"/>
    <col min="2340" max="2343" width="7.7109375" customWidth="1"/>
    <col min="2344" max="2344" width="15.7109375" bestFit="1" customWidth="1"/>
    <col min="2556" max="2559" width="7.7109375" customWidth="1"/>
    <col min="2560" max="2560" width="15.7109375" bestFit="1" customWidth="1"/>
    <col min="2561" max="2564" width="7.7109375" customWidth="1"/>
    <col min="2565" max="2565" width="15.7109375" bestFit="1" customWidth="1"/>
    <col min="2566" max="2569" width="7.7109375" customWidth="1"/>
    <col min="2570" max="2570" width="15.7109375" bestFit="1" customWidth="1"/>
    <col min="2571" max="2574" width="7.7109375" customWidth="1"/>
    <col min="2575" max="2575" width="15.7109375" bestFit="1" customWidth="1"/>
    <col min="2576" max="2579" width="7.7109375" customWidth="1"/>
    <col min="2580" max="2580" width="15.7109375" bestFit="1" customWidth="1"/>
    <col min="2581" max="2584" width="7.7109375" customWidth="1"/>
    <col min="2585" max="2585" width="15.7109375" bestFit="1" customWidth="1"/>
    <col min="2586" max="2589" width="7.7109375" customWidth="1"/>
    <col min="2590" max="2590" width="15.7109375" bestFit="1" customWidth="1"/>
    <col min="2591" max="2594" width="7.7109375" customWidth="1"/>
    <col min="2595" max="2595" width="15.7109375" bestFit="1" customWidth="1"/>
    <col min="2596" max="2599" width="7.7109375" customWidth="1"/>
    <col min="2600" max="2600" width="15.7109375" bestFit="1" customWidth="1"/>
    <col min="2812" max="2815" width="7.7109375" customWidth="1"/>
    <col min="2816" max="2816" width="15.7109375" bestFit="1" customWidth="1"/>
    <col min="2817" max="2820" width="7.7109375" customWidth="1"/>
    <col min="2821" max="2821" width="15.7109375" bestFit="1" customWidth="1"/>
    <col min="2822" max="2825" width="7.7109375" customWidth="1"/>
    <col min="2826" max="2826" width="15.7109375" bestFit="1" customWidth="1"/>
    <col min="2827" max="2830" width="7.7109375" customWidth="1"/>
    <col min="2831" max="2831" width="15.7109375" bestFit="1" customWidth="1"/>
    <col min="2832" max="2835" width="7.7109375" customWidth="1"/>
    <col min="2836" max="2836" width="15.7109375" bestFit="1" customWidth="1"/>
    <col min="2837" max="2840" width="7.7109375" customWidth="1"/>
    <col min="2841" max="2841" width="15.7109375" bestFit="1" customWidth="1"/>
    <col min="2842" max="2845" width="7.7109375" customWidth="1"/>
    <col min="2846" max="2846" width="15.7109375" bestFit="1" customWidth="1"/>
    <col min="2847" max="2850" width="7.7109375" customWidth="1"/>
    <col min="2851" max="2851" width="15.7109375" bestFit="1" customWidth="1"/>
    <col min="2852" max="2855" width="7.7109375" customWidth="1"/>
    <col min="2856" max="2856" width="15.7109375" bestFit="1" customWidth="1"/>
    <col min="3068" max="3071" width="7.7109375" customWidth="1"/>
    <col min="3072" max="3072" width="15.7109375" bestFit="1" customWidth="1"/>
    <col min="3073" max="3076" width="7.7109375" customWidth="1"/>
    <col min="3077" max="3077" width="15.7109375" bestFit="1" customWidth="1"/>
    <col min="3078" max="3081" width="7.7109375" customWidth="1"/>
    <col min="3082" max="3082" width="15.7109375" bestFit="1" customWidth="1"/>
    <col min="3083" max="3086" width="7.7109375" customWidth="1"/>
    <col min="3087" max="3087" width="15.7109375" bestFit="1" customWidth="1"/>
    <col min="3088" max="3091" width="7.7109375" customWidth="1"/>
    <col min="3092" max="3092" width="15.7109375" bestFit="1" customWidth="1"/>
    <col min="3093" max="3096" width="7.7109375" customWidth="1"/>
    <col min="3097" max="3097" width="15.7109375" bestFit="1" customWidth="1"/>
    <col min="3098" max="3101" width="7.7109375" customWidth="1"/>
    <col min="3102" max="3102" width="15.7109375" bestFit="1" customWidth="1"/>
    <col min="3103" max="3106" width="7.7109375" customWidth="1"/>
    <col min="3107" max="3107" width="15.7109375" bestFit="1" customWidth="1"/>
    <col min="3108" max="3111" width="7.7109375" customWidth="1"/>
    <col min="3112" max="3112" width="15.7109375" bestFit="1" customWidth="1"/>
    <col min="3324" max="3327" width="7.7109375" customWidth="1"/>
    <col min="3328" max="3328" width="15.7109375" bestFit="1" customWidth="1"/>
    <col min="3329" max="3332" width="7.7109375" customWidth="1"/>
    <col min="3333" max="3333" width="15.7109375" bestFit="1" customWidth="1"/>
    <col min="3334" max="3337" width="7.7109375" customWidth="1"/>
    <col min="3338" max="3338" width="15.7109375" bestFit="1" customWidth="1"/>
    <col min="3339" max="3342" width="7.7109375" customWidth="1"/>
    <col min="3343" max="3343" width="15.7109375" bestFit="1" customWidth="1"/>
    <col min="3344" max="3347" width="7.7109375" customWidth="1"/>
    <col min="3348" max="3348" width="15.7109375" bestFit="1" customWidth="1"/>
    <col min="3349" max="3352" width="7.7109375" customWidth="1"/>
    <col min="3353" max="3353" width="15.7109375" bestFit="1" customWidth="1"/>
    <col min="3354" max="3357" width="7.7109375" customWidth="1"/>
    <col min="3358" max="3358" width="15.7109375" bestFit="1" customWidth="1"/>
    <col min="3359" max="3362" width="7.7109375" customWidth="1"/>
    <col min="3363" max="3363" width="15.7109375" bestFit="1" customWidth="1"/>
    <col min="3364" max="3367" width="7.7109375" customWidth="1"/>
    <col min="3368" max="3368" width="15.7109375" bestFit="1" customWidth="1"/>
    <col min="3580" max="3583" width="7.7109375" customWidth="1"/>
    <col min="3584" max="3584" width="15.7109375" bestFit="1" customWidth="1"/>
    <col min="3585" max="3588" width="7.7109375" customWidth="1"/>
    <col min="3589" max="3589" width="15.7109375" bestFit="1" customWidth="1"/>
    <col min="3590" max="3593" width="7.7109375" customWidth="1"/>
    <col min="3594" max="3594" width="15.7109375" bestFit="1" customWidth="1"/>
    <col min="3595" max="3598" width="7.7109375" customWidth="1"/>
    <col min="3599" max="3599" width="15.7109375" bestFit="1" customWidth="1"/>
    <col min="3600" max="3603" width="7.7109375" customWidth="1"/>
    <col min="3604" max="3604" width="15.7109375" bestFit="1" customWidth="1"/>
    <col min="3605" max="3608" width="7.7109375" customWidth="1"/>
    <col min="3609" max="3609" width="15.7109375" bestFit="1" customWidth="1"/>
    <col min="3610" max="3613" width="7.7109375" customWidth="1"/>
    <col min="3614" max="3614" width="15.7109375" bestFit="1" customWidth="1"/>
    <col min="3615" max="3618" width="7.7109375" customWidth="1"/>
    <col min="3619" max="3619" width="15.7109375" bestFit="1" customWidth="1"/>
    <col min="3620" max="3623" width="7.7109375" customWidth="1"/>
    <col min="3624" max="3624" width="15.7109375" bestFit="1" customWidth="1"/>
    <col min="3836" max="3839" width="7.7109375" customWidth="1"/>
    <col min="3840" max="3840" width="15.7109375" bestFit="1" customWidth="1"/>
    <col min="3841" max="3844" width="7.7109375" customWidth="1"/>
    <col min="3845" max="3845" width="15.7109375" bestFit="1" customWidth="1"/>
    <col min="3846" max="3849" width="7.7109375" customWidth="1"/>
    <col min="3850" max="3850" width="15.7109375" bestFit="1" customWidth="1"/>
    <col min="3851" max="3854" width="7.7109375" customWidth="1"/>
    <col min="3855" max="3855" width="15.7109375" bestFit="1" customWidth="1"/>
    <col min="3856" max="3859" width="7.7109375" customWidth="1"/>
    <col min="3860" max="3860" width="15.7109375" bestFit="1" customWidth="1"/>
    <col min="3861" max="3864" width="7.7109375" customWidth="1"/>
    <col min="3865" max="3865" width="15.7109375" bestFit="1" customWidth="1"/>
    <col min="3866" max="3869" width="7.7109375" customWidth="1"/>
    <col min="3870" max="3870" width="15.7109375" bestFit="1" customWidth="1"/>
    <col min="3871" max="3874" width="7.7109375" customWidth="1"/>
    <col min="3875" max="3875" width="15.7109375" bestFit="1" customWidth="1"/>
    <col min="3876" max="3879" width="7.7109375" customWidth="1"/>
    <col min="3880" max="3880" width="15.7109375" bestFit="1" customWidth="1"/>
    <col min="4092" max="4095" width="7.7109375" customWidth="1"/>
    <col min="4096" max="4096" width="15.7109375" bestFit="1" customWidth="1"/>
    <col min="4097" max="4100" width="7.7109375" customWidth="1"/>
    <col min="4101" max="4101" width="15.7109375" bestFit="1" customWidth="1"/>
    <col min="4102" max="4105" width="7.7109375" customWidth="1"/>
    <col min="4106" max="4106" width="15.7109375" bestFit="1" customWidth="1"/>
    <col min="4107" max="4110" width="7.7109375" customWidth="1"/>
    <col min="4111" max="4111" width="15.7109375" bestFit="1" customWidth="1"/>
    <col min="4112" max="4115" width="7.7109375" customWidth="1"/>
    <col min="4116" max="4116" width="15.7109375" bestFit="1" customWidth="1"/>
    <col min="4117" max="4120" width="7.7109375" customWidth="1"/>
    <col min="4121" max="4121" width="15.7109375" bestFit="1" customWidth="1"/>
    <col min="4122" max="4125" width="7.7109375" customWidth="1"/>
    <col min="4126" max="4126" width="15.7109375" bestFit="1" customWidth="1"/>
    <col min="4127" max="4130" width="7.7109375" customWidth="1"/>
    <col min="4131" max="4131" width="15.7109375" bestFit="1" customWidth="1"/>
    <col min="4132" max="4135" width="7.7109375" customWidth="1"/>
    <col min="4136" max="4136" width="15.7109375" bestFit="1" customWidth="1"/>
    <col min="4348" max="4351" width="7.7109375" customWidth="1"/>
    <col min="4352" max="4352" width="15.7109375" bestFit="1" customWidth="1"/>
    <col min="4353" max="4356" width="7.7109375" customWidth="1"/>
    <col min="4357" max="4357" width="15.7109375" bestFit="1" customWidth="1"/>
    <col min="4358" max="4361" width="7.7109375" customWidth="1"/>
    <col min="4362" max="4362" width="15.7109375" bestFit="1" customWidth="1"/>
    <col min="4363" max="4366" width="7.7109375" customWidth="1"/>
    <col min="4367" max="4367" width="15.7109375" bestFit="1" customWidth="1"/>
    <col min="4368" max="4371" width="7.7109375" customWidth="1"/>
    <col min="4372" max="4372" width="15.7109375" bestFit="1" customWidth="1"/>
    <col min="4373" max="4376" width="7.7109375" customWidth="1"/>
    <col min="4377" max="4377" width="15.7109375" bestFit="1" customWidth="1"/>
    <col min="4378" max="4381" width="7.7109375" customWidth="1"/>
    <col min="4382" max="4382" width="15.7109375" bestFit="1" customWidth="1"/>
    <col min="4383" max="4386" width="7.7109375" customWidth="1"/>
    <col min="4387" max="4387" width="15.7109375" bestFit="1" customWidth="1"/>
    <col min="4388" max="4391" width="7.7109375" customWidth="1"/>
    <col min="4392" max="4392" width="15.7109375" bestFit="1" customWidth="1"/>
    <col min="4604" max="4607" width="7.7109375" customWidth="1"/>
    <col min="4608" max="4608" width="15.7109375" bestFit="1" customWidth="1"/>
    <col min="4609" max="4612" width="7.7109375" customWidth="1"/>
    <col min="4613" max="4613" width="15.7109375" bestFit="1" customWidth="1"/>
    <col min="4614" max="4617" width="7.7109375" customWidth="1"/>
    <col min="4618" max="4618" width="15.7109375" bestFit="1" customWidth="1"/>
    <col min="4619" max="4622" width="7.7109375" customWidth="1"/>
    <col min="4623" max="4623" width="15.7109375" bestFit="1" customWidth="1"/>
    <col min="4624" max="4627" width="7.7109375" customWidth="1"/>
    <col min="4628" max="4628" width="15.7109375" bestFit="1" customWidth="1"/>
    <col min="4629" max="4632" width="7.7109375" customWidth="1"/>
    <col min="4633" max="4633" width="15.7109375" bestFit="1" customWidth="1"/>
    <col min="4634" max="4637" width="7.7109375" customWidth="1"/>
    <col min="4638" max="4638" width="15.7109375" bestFit="1" customWidth="1"/>
    <col min="4639" max="4642" width="7.7109375" customWidth="1"/>
    <col min="4643" max="4643" width="15.7109375" bestFit="1" customWidth="1"/>
    <col min="4644" max="4647" width="7.7109375" customWidth="1"/>
    <col min="4648" max="4648" width="15.7109375" bestFit="1" customWidth="1"/>
    <col min="4860" max="4863" width="7.7109375" customWidth="1"/>
    <col min="4864" max="4864" width="15.7109375" bestFit="1" customWidth="1"/>
    <col min="4865" max="4868" width="7.7109375" customWidth="1"/>
    <col min="4869" max="4869" width="15.7109375" bestFit="1" customWidth="1"/>
    <col min="4870" max="4873" width="7.7109375" customWidth="1"/>
    <col min="4874" max="4874" width="15.7109375" bestFit="1" customWidth="1"/>
    <col min="4875" max="4878" width="7.7109375" customWidth="1"/>
    <col min="4879" max="4879" width="15.7109375" bestFit="1" customWidth="1"/>
    <col min="4880" max="4883" width="7.7109375" customWidth="1"/>
    <col min="4884" max="4884" width="15.7109375" bestFit="1" customWidth="1"/>
    <col min="4885" max="4888" width="7.7109375" customWidth="1"/>
    <col min="4889" max="4889" width="15.7109375" bestFit="1" customWidth="1"/>
    <col min="4890" max="4893" width="7.7109375" customWidth="1"/>
    <col min="4894" max="4894" width="15.7109375" bestFit="1" customWidth="1"/>
    <col min="4895" max="4898" width="7.7109375" customWidth="1"/>
    <col min="4899" max="4899" width="15.7109375" bestFit="1" customWidth="1"/>
    <col min="4900" max="4903" width="7.7109375" customWidth="1"/>
    <col min="4904" max="4904" width="15.7109375" bestFit="1" customWidth="1"/>
    <col min="5116" max="5119" width="7.7109375" customWidth="1"/>
    <col min="5120" max="5120" width="15.7109375" bestFit="1" customWidth="1"/>
    <col min="5121" max="5124" width="7.7109375" customWidth="1"/>
    <col min="5125" max="5125" width="15.7109375" bestFit="1" customWidth="1"/>
    <col min="5126" max="5129" width="7.7109375" customWidth="1"/>
    <col min="5130" max="5130" width="15.7109375" bestFit="1" customWidth="1"/>
    <col min="5131" max="5134" width="7.7109375" customWidth="1"/>
    <col min="5135" max="5135" width="15.7109375" bestFit="1" customWidth="1"/>
    <col min="5136" max="5139" width="7.7109375" customWidth="1"/>
    <col min="5140" max="5140" width="15.7109375" bestFit="1" customWidth="1"/>
    <col min="5141" max="5144" width="7.7109375" customWidth="1"/>
    <col min="5145" max="5145" width="15.7109375" bestFit="1" customWidth="1"/>
    <col min="5146" max="5149" width="7.7109375" customWidth="1"/>
    <col min="5150" max="5150" width="15.7109375" bestFit="1" customWidth="1"/>
    <col min="5151" max="5154" width="7.7109375" customWidth="1"/>
    <col min="5155" max="5155" width="15.7109375" bestFit="1" customWidth="1"/>
    <col min="5156" max="5159" width="7.7109375" customWidth="1"/>
    <col min="5160" max="5160" width="15.7109375" bestFit="1" customWidth="1"/>
    <col min="5372" max="5375" width="7.7109375" customWidth="1"/>
    <col min="5376" max="5376" width="15.7109375" bestFit="1" customWidth="1"/>
    <col min="5377" max="5380" width="7.7109375" customWidth="1"/>
    <col min="5381" max="5381" width="15.7109375" bestFit="1" customWidth="1"/>
    <col min="5382" max="5385" width="7.7109375" customWidth="1"/>
    <col min="5386" max="5386" width="15.7109375" bestFit="1" customWidth="1"/>
    <col min="5387" max="5390" width="7.7109375" customWidth="1"/>
    <col min="5391" max="5391" width="15.7109375" bestFit="1" customWidth="1"/>
    <col min="5392" max="5395" width="7.7109375" customWidth="1"/>
    <col min="5396" max="5396" width="15.7109375" bestFit="1" customWidth="1"/>
    <col min="5397" max="5400" width="7.7109375" customWidth="1"/>
    <col min="5401" max="5401" width="15.7109375" bestFit="1" customWidth="1"/>
    <col min="5402" max="5405" width="7.7109375" customWidth="1"/>
    <col min="5406" max="5406" width="15.7109375" bestFit="1" customWidth="1"/>
    <col min="5407" max="5410" width="7.7109375" customWidth="1"/>
    <col min="5411" max="5411" width="15.7109375" bestFit="1" customWidth="1"/>
    <col min="5412" max="5415" width="7.7109375" customWidth="1"/>
    <col min="5416" max="5416" width="15.7109375" bestFit="1" customWidth="1"/>
    <col min="5628" max="5631" width="7.7109375" customWidth="1"/>
    <col min="5632" max="5632" width="15.7109375" bestFit="1" customWidth="1"/>
    <col min="5633" max="5636" width="7.7109375" customWidth="1"/>
    <col min="5637" max="5637" width="15.7109375" bestFit="1" customWidth="1"/>
    <col min="5638" max="5641" width="7.7109375" customWidth="1"/>
    <col min="5642" max="5642" width="15.7109375" bestFit="1" customWidth="1"/>
    <col min="5643" max="5646" width="7.7109375" customWidth="1"/>
    <col min="5647" max="5647" width="15.7109375" bestFit="1" customWidth="1"/>
    <col min="5648" max="5651" width="7.7109375" customWidth="1"/>
    <col min="5652" max="5652" width="15.7109375" bestFit="1" customWidth="1"/>
    <col min="5653" max="5656" width="7.7109375" customWidth="1"/>
    <col min="5657" max="5657" width="15.7109375" bestFit="1" customWidth="1"/>
    <col min="5658" max="5661" width="7.7109375" customWidth="1"/>
    <col min="5662" max="5662" width="15.7109375" bestFit="1" customWidth="1"/>
    <col min="5663" max="5666" width="7.7109375" customWidth="1"/>
    <col min="5667" max="5667" width="15.7109375" bestFit="1" customWidth="1"/>
    <col min="5668" max="5671" width="7.7109375" customWidth="1"/>
    <col min="5672" max="5672" width="15.7109375" bestFit="1" customWidth="1"/>
    <col min="5884" max="5887" width="7.7109375" customWidth="1"/>
    <col min="5888" max="5888" width="15.7109375" bestFit="1" customWidth="1"/>
    <col min="5889" max="5892" width="7.7109375" customWidth="1"/>
    <col min="5893" max="5893" width="15.7109375" bestFit="1" customWidth="1"/>
    <col min="5894" max="5897" width="7.7109375" customWidth="1"/>
    <col min="5898" max="5898" width="15.7109375" bestFit="1" customWidth="1"/>
    <col min="5899" max="5902" width="7.7109375" customWidth="1"/>
    <col min="5903" max="5903" width="15.7109375" bestFit="1" customWidth="1"/>
    <col min="5904" max="5907" width="7.7109375" customWidth="1"/>
    <col min="5908" max="5908" width="15.7109375" bestFit="1" customWidth="1"/>
    <col min="5909" max="5912" width="7.7109375" customWidth="1"/>
    <col min="5913" max="5913" width="15.7109375" bestFit="1" customWidth="1"/>
    <col min="5914" max="5917" width="7.7109375" customWidth="1"/>
    <col min="5918" max="5918" width="15.7109375" bestFit="1" customWidth="1"/>
    <col min="5919" max="5922" width="7.7109375" customWidth="1"/>
    <col min="5923" max="5923" width="15.7109375" bestFit="1" customWidth="1"/>
    <col min="5924" max="5927" width="7.7109375" customWidth="1"/>
    <col min="5928" max="5928" width="15.7109375" bestFit="1" customWidth="1"/>
    <col min="6140" max="6143" width="7.7109375" customWidth="1"/>
    <col min="6144" max="6144" width="15.7109375" bestFit="1" customWidth="1"/>
    <col min="6145" max="6148" width="7.7109375" customWidth="1"/>
    <col min="6149" max="6149" width="15.7109375" bestFit="1" customWidth="1"/>
    <col min="6150" max="6153" width="7.7109375" customWidth="1"/>
    <col min="6154" max="6154" width="15.7109375" bestFit="1" customWidth="1"/>
    <col min="6155" max="6158" width="7.7109375" customWidth="1"/>
    <col min="6159" max="6159" width="15.7109375" bestFit="1" customWidth="1"/>
    <col min="6160" max="6163" width="7.7109375" customWidth="1"/>
    <col min="6164" max="6164" width="15.7109375" bestFit="1" customWidth="1"/>
    <col min="6165" max="6168" width="7.7109375" customWidth="1"/>
    <col min="6169" max="6169" width="15.7109375" bestFit="1" customWidth="1"/>
    <col min="6170" max="6173" width="7.7109375" customWidth="1"/>
    <col min="6174" max="6174" width="15.7109375" bestFit="1" customWidth="1"/>
    <col min="6175" max="6178" width="7.7109375" customWidth="1"/>
    <col min="6179" max="6179" width="15.7109375" bestFit="1" customWidth="1"/>
    <col min="6180" max="6183" width="7.7109375" customWidth="1"/>
    <col min="6184" max="6184" width="15.7109375" bestFit="1" customWidth="1"/>
    <col min="6396" max="6399" width="7.7109375" customWidth="1"/>
    <col min="6400" max="6400" width="15.7109375" bestFit="1" customWidth="1"/>
    <col min="6401" max="6404" width="7.7109375" customWidth="1"/>
    <col min="6405" max="6405" width="15.7109375" bestFit="1" customWidth="1"/>
    <col min="6406" max="6409" width="7.7109375" customWidth="1"/>
    <col min="6410" max="6410" width="15.7109375" bestFit="1" customWidth="1"/>
    <col min="6411" max="6414" width="7.7109375" customWidth="1"/>
    <col min="6415" max="6415" width="15.7109375" bestFit="1" customWidth="1"/>
    <col min="6416" max="6419" width="7.7109375" customWidth="1"/>
    <col min="6420" max="6420" width="15.7109375" bestFit="1" customWidth="1"/>
    <col min="6421" max="6424" width="7.7109375" customWidth="1"/>
    <col min="6425" max="6425" width="15.7109375" bestFit="1" customWidth="1"/>
    <col min="6426" max="6429" width="7.7109375" customWidth="1"/>
    <col min="6430" max="6430" width="15.7109375" bestFit="1" customWidth="1"/>
    <col min="6431" max="6434" width="7.7109375" customWidth="1"/>
    <col min="6435" max="6435" width="15.7109375" bestFit="1" customWidth="1"/>
    <col min="6436" max="6439" width="7.7109375" customWidth="1"/>
    <col min="6440" max="6440" width="15.7109375" bestFit="1" customWidth="1"/>
    <col min="6652" max="6655" width="7.7109375" customWidth="1"/>
    <col min="6656" max="6656" width="15.7109375" bestFit="1" customWidth="1"/>
    <col min="6657" max="6660" width="7.7109375" customWidth="1"/>
    <col min="6661" max="6661" width="15.7109375" bestFit="1" customWidth="1"/>
    <col min="6662" max="6665" width="7.7109375" customWidth="1"/>
    <col min="6666" max="6666" width="15.7109375" bestFit="1" customWidth="1"/>
    <col min="6667" max="6670" width="7.7109375" customWidth="1"/>
    <col min="6671" max="6671" width="15.7109375" bestFit="1" customWidth="1"/>
    <col min="6672" max="6675" width="7.7109375" customWidth="1"/>
    <col min="6676" max="6676" width="15.7109375" bestFit="1" customWidth="1"/>
    <col min="6677" max="6680" width="7.7109375" customWidth="1"/>
    <col min="6681" max="6681" width="15.7109375" bestFit="1" customWidth="1"/>
    <col min="6682" max="6685" width="7.7109375" customWidth="1"/>
    <col min="6686" max="6686" width="15.7109375" bestFit="1" customWidth="1"/>
    <col min="6687" max="6690" width="7.7109375" customWidth="1"/>
    <col min="6691" max="6691" width="15.7109375" bestFit="1" customWidth="1"/>
    <col min="6692" max="6695" width="7.7109375" customWidth="1"/>
    <col min="6696" max="6696" width="15.7109375" bestFit="1" customWidth="1"/>
    <col min="6908" max="6911" width="7.7109375" customWidth="1"/>
    <col min="6912" max="6912" width="15.7109375" bestFit="1" customWidth="1"/>
    <col min="6913" max="6916" width="7.7109375" customWidth="1"/>
    <col min="6917" max="6917" width="15.7109375" bestFit="1" customWidth="1"/>
    <col min="6918" max="6921" width="7.7109375" customWidth="1"/>
    <col min="6922" max="6922" width="15.7109375" bestFit="1" customWidth="1"/>
    <col min="6923" max="6926" width="7.7109375" customWidth="1"/>
    <col min="6927" max="6927" width="15.7109375" bestFit="1" customWidth="1"/>
    <col min="6928" max="6931" width="7.7109375" customWidth="1"/>
    <col min="6932" max="6932" width="15.7109375" bestFit="1" customWidth="1"/>
    <col min="6933" max="6936" width="7.7109375" customWidth="1"/>
    <col min="6937" max="6937" width="15.7109375" bestFit="1" customWidth="1"/>
    <col min="6938" max="6941" width="7.7109375" customWidth="1"/>
    <col min="6942" max="6942" width="15.7109375" bestFit="1" customWidth="1"/>
    <col min="6943" max="6946" width="7.7109375" customWidth="1"/>
    <col min="6947" max="6947" width="15.7109375" bestFit="1" customWidth="1"/>
    <col min="6948" max="6951" width="7.7109375" customWidth="1"/>
    <col min="6952" max="6952" width="15.7109375" bestFit="1" customWidth="1"/>
    <col min="7164" max="7167" width="7.7109375" customWidth="1"/>
    <col min="7168" max="7168" width="15.7109375" bestFit="1" customWidth="1"/>
    <col min="7169" max="7172" width="7.7109375" customWidth="1"/>
    <col min="7173" max="7173" width="15.7109375" bestFit="1" customWidth="1"/>
    <col min="7174" max="7177" width="7.7109375" customWidth="1"/>
    <col min="7178" max="7178" width="15.7109375" bestFit="1" customWidth="1"/>
    <col min="7179" max="7182" width="7.7109375" customWidth="1"/>
    <col min="7183" max="7183" width="15.7109375" bestFit="1" customWidth="1"/>
    <col min="7184" max="7187" width="7.7109375" customWidth="1"/>
    <col min="7188" max="7188" width="15.7109375" bestFit="1" customWidth="1"/>
    <col min="7189" max="7192" width="7.7109375" customWidth="1"/>
    <col min="7193" max="7193" width="15.7109375" bestFit="1" customWidth="1"/>
    <col min="7194" max="7197" width="7.7109375" customWidth="1"/>
    <col min="7198" max="7198" width="15.7109375" bestFit="1" customWidth="1"/>
    <col min="7199" max="7202" width="7.7109375" customWidth="1"/>
    <col min="7203" max="7203" width="15.7109375" bestFit="1" customWidth="1"/>
    <col min="7204" max="7207" width="7.7109375" customWidth="1"/>
    <col min="7208" max="7208" width="15.7109375" bestFit="1" customWidth="1"/>
    <col min="7420" max="7423" width="7.7109375" customWidth="1"/>
    <col min="7424" max="7424" width="15.7109375" bestFit="1" customWidth="1"/>
    <col min="7425" max="7428" width="7.7109375" customWidth="1"/>
    <col min="7429" max="7429" width="15.7109375" bestFit="1" customWidth="1"/>
    <col min="7430" max="7433" width="7.7109375" customWidth="1"/>
    <col min="7434" max="7434" width="15.7109375" bestFit="1" customWidth="1"/>
    <col min="7435" max="7438" width="7.7109375" customWidth="1"/>
    <col min="7439" max="7439" width="15.7109375" bestFit="1" customWidth="1"/>
    <col min="7440" max="7443" width="7.7109375" customWidth="1"/>
    <col min="7444" max="7444" width="15.7109375" bestFit="1" customWidth="1"/>
    <col min="7445" max="7448" width="7.7109375" customWidth="1"/>
    <col min="7449" max="7449" width="15.7109375" bestFit="1" customWidth="1"/>
    <col min="7450" max="7453" width="7.7109375" customWidth="1"/>
    <col min="7454" max="7454" width="15.7109375" bestFit="1" customWidth="1"/>
    <col min="7455" max="7458" width="7.7109375" customWidth="1"/>
    <col min="7459" max="7459" width="15.7109375" bestFit="1" customWidth="1"/>
    <col min="7460" max="7463" width="7.7109375" customWidth="1"/>
    <col min="7464" max="7464" width="15.7109375" bestFit="1" customWidth="1"/>
    <col min="7676" max="7679" width="7.7109375" customWidth="1"/>
    <col min="7680" max="7680" width="15.7109375" bestFit="1" customWidth="1"/>
    <col min="7681" max="7684" width="7.7109375" customWidth="1"/>
    <col min="7685" max="7685" width="15.7109375" bestFit="1" customWidth="1"/>
    <col min="7686" max="7689" width="7.7109375" customWidth="1"/>
    <col min="7690" max="7690" width="15.7109375" bestFit="1" customWidth="1"/>
    <col min="7691" max="7694" width="7.7109375" customWidth="1"/>
    <col min="7695" max="7695" width="15.7109375" bestFit="1" customWidth="1"/>
    <col min="7696" max="7699" width="7.7109375" customWidth="1"/>
    <col min="7700" max="7700" width="15.7109375" bestFit="1" customWidth="1"/>
    <col min="7701" max="7704" width="7.7109375" customWidth="1"/>
    <col min="7705" max="7705" width="15.7109375" bestFit="1" customWidth="1"/>
    <col min="7706" max="7709" width="7.7109375" customWidth="1"/>
    <col min="7710" max="7710" width="15.7109375" bestFit="1" customWidth="1"/>
    <col min="7711" max="7714" width="7.7109375" customWidth="1"/>
    <col min="7715" max="7715" width="15.7109375" bestFit="1" customWidth="1"/>
    <col min="7716" max="7719" width="7.7109375" customWidth="1"/>
    <col min="7720" max="7720" width="15.7109375" bestFit="1" customWidth="1"/>
    <col min="7932" max="7935" width="7.7109375" customWidth="1"/>
    <col min="7936" max="7936" width="15.7109375" bestFit="1" customWidth="1"/>
    <col min="7937" max="7940" width="7.7109375" customWidth="1"/>
    <col min="7941" max="7941" width="15.7109375" bestFit="1" customWidth="1"/>
    <col min="7942" max="7945" width="7.7109375" customWidth="1"/>
    <col min="7946" max="7946" width="15.7109375" bestFit="1" customWidth="1"/>
    <col min="7947" max="7950" width="7.7109375" customWidth="1"/>
    <col min="7951" max="7951" width="15.7109375" bestFit="1" customWidth="1"/>
    <col min="7952" max="7955" width="7.7109375" customWidth="1"/>
    <col min="7956" max="7956" width="15.7109375" bestFit="1" customWidth="1"/>
    <col min="7957" max="7960" width="7.7109375" customWidth="1"/>
    <col min="7961" max="7961" width="15.7109375" bestFit="1" customWidth="1"/>
    <col min="7962" max="7965" width="7.7109375" customWidth="1"/>
    <col min="7966" max="7966" width="15.7109375" bestFit="1" customWidth="1"/>
    <col min="7967" max="7970" width="7.7109375" customWidth="1"/>
    <col min="7971" max="7971" width="15.7109375" bestFit="1" customWidth="1"/>
    <col min="7972" max="7975" width="7.7109375" customWidth="1"/>
    <col min="7976" max="7976" width="15.7109375" bestFit="1" customWidth="1"/>
    <col min="8188" max="8191" width="7.7109375" customWidth="1"/>
    <col min="8192" max="8192" width="15.7109375" bestFit="1" customWidth="1"/>
    <col min="8193" max="8196" width="7.7109375" customWidth="1"/>
    <col min="8197" max="8197" width="15.7109375" bestFit="1" customWidth="1"/>
    <col min="8198" max="8201" width="7.7109375" customWidth="1"/>
    <col min="8202" max="8202" width="15.7109375" bestFit="1" customWidth="1"/>
    <col min="8203" max="8206" width="7.7109375" customWidth="1"/>
    <col min="8207" max="8207" width="15.7109375" bestFit="1" customWidth="1"/>
    <col min="8208" max="8211" width="7.7109375" customWidth="1"/>
    <col min="8212" max="8212" width="15.7109375" bestFit="1" customWidth="1"/>
    <col min="8213" max="8216" width="7.7109375" customWidth="1"/>
    <col min="8217" max="8217" width="15.7109375" bestFit="1" customWidth="1"/>
    <col min="8218" max="8221" width="7.7109375" customWidth="1"/>
    <col min="8222" max="8222" width="15.7109375" bestFit="1" customWidth="1"/>
    <col min="8223" max="8226" width="7.7109375" customWidth="1"/>
    <col min="8227" max="8227" width="15.7109375" bestFit="1" customWidth="1"/>
    <col min="8228" max="8231" width="7.7109375" customWidth="1"/>
    <col min="8232" max="8232" width="15.7109375" bestFit="1" customWidth="1"/>
    <col min="8444" max="8447" width="7.7109375" customWidth="1"/>
    <col min="8448" max="8448" width="15.7109375" bestFit="1" customWidth="1"/>
    <col min="8449" max="8452" width="7.7109375" customWidth="1"/>
    <col min="8453" max="8453" width="15.7109375" bestFit="1" customWidth="1"/>
    <col min="8454" max="8457" width="7.7109375" customWidth="1"/>
    <col min="8458" max="8458" width="15.7109375" bestFit="1" customWidth="1"/>
    <col min="8459" max="8462" width="7.7109375" customWidth="1"/>
    <col min="8463" max="8463" width="15.7109375" bestFit="1" customWidth="1"/>
    <col min="8464" max="8467" width="7.7109375" customWidth="1"/>
    <col min="8468" max="8468" width="15.7109375" bestFit="1" customWidth="1"/>
    <col min="8469" max="8472" width="7.7109375" customWidth="1"/>
    <col min="8473" max="8473" width="15.7109375" bestFit="1" customWidth="1"/>
    <col min="8474" max="8477" width="7.7109375" customWidth="1"/>
    <col min="8478" max="8478" width="15.7109375" bestFit="1" customWidth="1"/>
    <col min="8479" max="8482" width="7.7109375" customWidth="1"/>
    <col min="8483" max="8483" width="15.7109375" bestFit="1" customWidth="1"/>
    <col min="8484" max="8487" width="7.7109375" customWidth="1"/>
    <col min="8488" max="8488" width="15.7109375" bestFit="1" customWidth="1"/>
    <col min="8700" max="8703" width="7.7109375" customWidth="1"/>
    <col min="8704" max="8704" width="15.7109375" bestFit="1" customWidth="1"/>
    <col min="8705" max="8708" width="7.7109375" customWidth="1"/>
    <col min="8709" max="8709" width="15.7109375" bestFit="1" customWidth="1"/>
    <col min="8710" max="8713" width="7.7109375" customWidth="1"/>
    <col min="8714" max="8714" width="15.7109375" bestFit="1" customWidth="1"/>
    <col min="8715" max="8718" width="7.7109375" customWidth="1"/>
    <col min="8719" max="8719" width="15.7109375" bestFit="1" customWidth="1"/>
    <col min="8720" max="8723" width="7.7109375" customWidth="1"/>
    <col min="8724" max="8724" width="15.7109375" bestFit="1" customWidth="1"/>
    <col min="8725" max="8728" width="7.7109375" customWidth="1"/>
    <col min="8729" max="8729" width="15.7109375" bestFit="1" customWidth="1"/>
    <col min="8730" max="8733" width="7.7109375" customWidth="1"/>
    <col min="8734" max="8734" width="15.7109375" bestFit="1" customWidth="1"/>
    <col min="8735" max="8738" width="7.7109375" customWidth="1"/>
    <col min="8739" max="8739" width="15.7109375" bestFit="1" customWidth="1"/>
    <col min="8740" max="8743" width="7.7109375" customWidth="1"/>
    <col min="8744" max="8744" width="15.7109375" bestFit="1" customWidth="1"/>
    <col min="8956" max="8959" width="7.7109375" customWidth="1"/>
    <col min="8960" max="8960" width="15.7109375" bestFit="1" customWidth="1"/>
    <col min="8961" max="8964" width="7.7109375" customWidth="1"/>
    <col min="8965" max="8965" width="15.7109375" bestFit="1" customWidth="1"/>
    <col min="8966" max="8969" width="7.7109375" customWidth="1"/>
    <col min="8970" max="8970" width="15.7109375" bestFit="1" customWidth="1"/>
    <col min="8971" max="8974" width="7.7109375" customWidth="1"/>
    <col min="8975" max="8975" width="15.7109375" bestFit="1" customWidth="1"/>
    <col min="8976" max="8979" width="7.7109375" customWidth="1"/>
    <col min="8980" max="8980" width="15.7109375" bestFit="1" customWidth="1"/>
    <col min="8981" max="8984" width="7.7109375" customWidth="1"/>
    <col min="8985" max="8985" width="15.7109375" bestFit="1" customWidth="1"/>
    <col min="8986" max="8989" width="7.7109375" customWidth="1"/>
    <col min="8990" max="8990" width="15.7109375" bestFit="1" customWidth="1"/>
    <col min="8991" max="8994" width="7.7109375" customWidth="1"/>
    <col min="8995" max="8995" width="15.7109375" bestFit="1" customWidth="1"/>
    <col min="8996" max="8999" width="7.7109375" customWidth="1"/>
    <col min="9000" max="9000" width="15.7109375" bestFit="1" customWidth="1"/>
    <col min="9212" max="9215" width="7.7109375" customWidth="1"/>
    <col min="9216" max="9216" width="15.7109375" bestFit="1" customWidth="1"/>
    <col min="9217" max="9220" width="7.7109375" customWidth="1"/>
    <col min="9221" max="9221" width="15.7109375" bestFit="1" customWidth="1"/>
    <col min="9222" max="9225" width="7.7109375" customWidth="1"/>
    <col min="9226" max="9226" width="15.7109375" bestFit="1" customWidth="1"/>
    <col min="9227" max="9230" width="7.7109375" customWidth="1"/>
    <col min="9231" max="9231" width="15.7109375" bestFit="1" customWidth="1"/>
    <col min="9232" max="9235" width="7.7109375" customWidth="1"/>
    <col min="9236" max="9236" width="15.7109375" bestFit="1" customWidth="1"/>
    <col min="9237" max="9240" width="7.7109375" customWidth="1"/>
    <col min="9241" max="9241" width="15.7109375" bestFit="1" customWidth="1"/>
    <col min="9242" max="9245" width="7.7109375" customWidth="1"/>
    <col min="9246" max="9246" width="15.7109375" bestFit="1" customWidth="1"/>
    <col min="9247" max="9250" width="7.7109375" customWidth="1"/>
    <col min="9251" max="9251" width="15.7109375" bestFit="1" customWidth="1"/>
    <col min="9252" max="9255" width="7.7109375" customWidth="1"/>
    <col min="9256" max="9256" width="15.7109375" bestFit="1" customWidth="1"/>
    <col min="9468" max="9471" width="7.7109375" customWidth="1"/>
    <col min="9472" max="9472" width="15.7109375" bestFit="1" customWidth="1"/>
    <col min="9473" max="9476" width="7.7109375" customWidth="1"/>
    <col min="9477" max="9477" width="15.7109375" bestFit="1" customWidth="1"/>
    <col min="9478" max="9481" width="7.7109375" customWidth="1"/>
    <col min="9482" max="9482" width="15.7109375" bestFit="1" customWidth="1"/>
    <col min="9483" max="9486" width="7.7109375" customWidth="1"/>
    <col min="9487" max="9487" width="15.7109375" bestFit="1" customWidth="1"/>
    <col min="9488" max="9491" width="7.7109375" customWidth="1"/>
    <col min="9492" max="9492" width="15.7109375" bestFit="1" customWidth="1"/>
    <col min="9493" max="9496" width="7.7109375" customWidth="1"/>
    <col min="9497" max="9497" width="15.7109375" bestFit="1" customWidth="1"/>
    <col min="9498" max="9501" width="7.7109375" customWidth="1"/>
    <col min="9502" max="9502" width="15.7109375" bestFit="1" customWidth="1"/>
    <col min="9503" max="9506" width="7.7109375" customWidth="1"/>
    <col min="9507" max="9507" width="15.7109375" bestFit="1" customWidth="1"/>
    <col min="9508" max="9511" width="7.7109375" customWidth="1"/>
    <col min="9512" max="9512" width="15.7109375" bestFit="1" customWidth="1"/>
    <col min="9724" max="9727" width="7.7109375" customWidth="1"/>
    <col min="9728" max="9728" width="15.7109375" bestFit="1" customWidth="1"/>
    <col min="9729" max="9732" width="7.7109375" customWidth="1"/>
    <col min="9733" max="9733" width="15.7109375" bestFit="1" customWidth="1"/>
    <col min="9734" max="9737" width="7.7109375" customWidth="1"/>
    <col min="9738" max="9738" width="15.7109375" bestFit="1" customWidth="1"/>
    <col min="9739" max="9742" width="7.7109375" customWidth="1"/>
    <col min="9743" max="9743" width="15.7109375" bestFit="1" customWidth="1"/>
    <col min="9744" max="9747" width="7.7109375" customWidth="1"/>
    <col min="9748" max="9748" width="15.7109375" bestFit="1" customWidth="1"/>
    <col min="9749" max="9752" width="7.7109375" customWidth="1"/>
    <col min="9753" max="9753" width="15.7109375" bestFit="1" customWidth="1"/>
    <col min="9754" max="9757" width="7.7109375" customWidth="1"/>
    <col min="9758" max="9758" width="15.7109375" bestFit="1" customWidth="1"/>
    <col min="9759" max="9762" width="7.7109375" customWidth="1"/>
    <col min="9763" max="9763" width="15.7109375" bestFit="1" customWidth="1"/>
    <col min="9764" max="9767" width="7.7109375" customWidth="1"/>
    <col min="9768" max="9768" width="15.7109375" bestFit="1" customWidth="1"/>
    <col min="9980" max="9983" width="7.7109375" customWidth="1"/>
    <col min="9984" max="9984" width="15.7109375" bestFit="1" customWidth="1"/>
    <col min="9985" max="9988" width="7.7109375" customWidth="1"/>
    <col min="9989" max="9989" width="15.7109375" bestFit="1" customWidth="1"/>
    <col min="9990" max="9993" width="7.7109375" customWidth="1"/>
    <col min="9994" max="9994" width="15.7109375" bestFit="1" customWidth="1"/>
    <col min="9995" max="9998" width="7.7109375" customWidth="1"/>
    <col min="9999" max="9999" width="15.7109375" bestFit="1" customWidth="1"/>
    <col min="10000" max="10003" width="7.7109375" customWidth="1"/>
    <col min="10004" max="10004" width="15.7109375" bestFit="1" customWidth="1"/>
    <col min="10005" max="10008" width="7.7109375" customWidth="1"/>
    <col min="10009" max="10009" width="15.7109375" bestFit="1" customWidth="1"/>
    <col min="10010" max="10013" width="7.7109375" customWidth="1"/>
    <col min="10014" max="10014" width="15.7109375" bestFit="1" customWidth="1"/>
    <col min="10015" max="10018" width="7.7109375" customWidth="1"/>
    <col min="10019" max="10019" width="15.7109375" bestFit="1" customWidth="1"/>
    <col min="10020" max="10023" width="7.7109375" customWidth="1"/>
    <col min="10024" max="10024" width="15.7109375" bestFit="1" customWidth="1"/>
    <col min="10236" max="10239" width="7.7109375" customWidth="1"/>
    <col min="10240" max="10240" width="15.7109375" bestFit="1" customWidth="1"/>
    <col min="10241" max="10244" width="7.7109375" customWidth="1"/>
    <col min="10245" max="10245" width="15.7109375" bestFit="1" customWidth="1"/>
    <col min="10246" max="10249" width="7.7109375" customWidth="1"/>
    <col min="10250" max="10250" width="15.7109375" bestFit="1" customWidth="1"/>
    <col min="10251" max="10254" width="7.7109375" customWidth="1"/>
    <col min="10255" max="10255" width="15.7109375" bestFit="1" customWidth="1"/>
    <col min="10256" max="10259" width="7.7109375" customWidth="1"/>
    <col min="10260" max="10260" width="15.7109375" bestFit="1" customWidth="1"/>
    <col min="10261" max="10264" width="7.7109375" customWidth="1"/>
    <col min="10265" max="10265" width="15.7109375" bestFit="1" customWidth="1"/>
    <col min="10266" max="10269" width="7.7109375" customWidth="1"/>
    <col min="10270" max="10270" width="15.7109375" bestFit="1" customWidth="1"/>
    <col min="10271" max="10274" width="7.7109375" customWidth="1"/>
    <col min="10275" max="10275" width="15.7109375" bestFit="1" customWidth="1"/>
    <col min="10276" max="10279" width="7.7109375" customWidth="1"/>
    <col min="10280" max="10280" width="15.7109375" bestFit="1" customWidth="1"/>
    <col min="10492" max="10495" width="7.7109375" customWidth="1"/>
    <col min="10496" max="10496" width="15.7109375" bestFit="1" customWidth="1"/>
    <col min="10497" max="10500" width="7.7109375" customWidth="1"/>
    <col min="10501" max="10501" width="15.7109375" bestFit="1" customWidth="1"/>
    <col min="10502" max="10505" width="7.7109375" customWidth="1"/>
    <col min="10506" max="10506" width="15.7109375" bestFit="1" customWidth="1"/>
    <col min="10507" max="10510" width="7.7109375" customWidth="1"/>
    <col min="10511" max="10511" width="15.7109375" bestFit="1" customWidth="1"/>
    <col min="10512" max="10515" width="7.7109375" customWidth="1"/>
    <col min="10516" max="10516" width="15.7109375" bestFit="1" customWidth="1"/>
    <col min="10517" max="10520" width="7.7109375" customWidth="1"/>
    <col min="10521" max="10521" width="15.7109375" bestFit="1" customWidth="1"/>
    <col min="10522" max="10525" width="7.7109375" customWidth="1"/>
    <col min="10526" max="10526" width="15.7109375" bestFit="1" customWidth="1"/>
    <col min="10527" max="10530" width="7.7109375" customWidth="1"/>
    <col min="10531" max="10531" width="15.7109375" bestFit="1" customWidth="1"/>
    <col min="10532" max="10535" width="7.7109375" customWidth="1"/>
    <col min="10536" max="10536" width="15.7109375" bestFit="1" customWidth="1"/>
    <col min="10748" max="10751" width="7.7109375" customWidth="1"/>
    <col min="10752" max="10752" width="15.7109375" bestFit="1" customWidth="1"/>
    <col min="10753" max="10756" width="7.7109375" customWidth="1"/>
    <col min="10757" max="10757" width="15.7109375" bestFit="1" customWidth="1"/>
    <col min="10758" max="10761" width="7.7109375" customWidth="1"/>
    <col min="10762" max="10762" width="15.7109375" bestFit="1" customWidth="1"/>
    <col min="10763" max="10766" width="7.7109375" customWidth="1"/>
    <col min="10767" max="10767" width="15.7109375" bestFit="1" customWidth="1"/>
    <col min="10768" max="10771" width="7.7109375" customWidth="1"/>
    <col min="10772" max="10772" width="15.7109375" bestFit="1" customWidth="1"/>
    <col min="10773" max="10776" width="7.7109375" customWidth="1"/>
    <col min="10777" max="10777" width="15.7109375" bestFit="1" customWidth="1"/>
    <col min="10778" max="10781" width="7.7109375" customWidth="1"/>
    <col min="10782" max="10782" width="15.7109375" bestFit="1" customWidth="1"/>
    <col min="10783" max="10786" width="7.7109375" customWidth="1"/>
    <col min="10787" max="10787" width="15.7109375" bestFit="1" customWidth="1"/>
    <col min="10788" max="10791" width="7.7109375" customWidth="1"/>
    <col min="10792" max="10792" width="15.7109375" bestFit="1" customWidth="1"/>
    <col min="11004" max="11007" width="7.7109375" customWidth="1"/>
    <col min="11008" max="11008" width="15.7109375" bestFit="1" customWidth="1"/>
    <col min="11009" max="11012" width="7.7109375" customWidth="1"/>
    <col min="11013" max="11013" width="15.7109375" bestFit="1" customWidth="1"/>
    <col min="11014" max="11017" width="7.7109375" customWidth="1"/>
    <col min="11018" max="11018" width="15.7109375" bestFit="1" customWidth="1"/>
    <col min="11019" max="11022" width="7.7109375" customWidth="1"/>
    <col min="11023" max="11023" width="15.7109375" bestFit="1" customWidth="1"/>
    <col min="11024" max="11027" width="7.7109375" customWidth="1"/>
    <col min="11028" max="11028" width="15.7109375" bestFit="1" customWidth="1"/>
    <col min="11029" max="11032" width="7.7109375" customWidth="1"/>
    <col min="11033" max="11033" width="15.7109375" bestFit="1" customWidth="1"/>
    <col min="11034" max="11037" width="7.7109375" customWidth="1"/>
    <col min="11038" max="11038" width="15.7109375" bestFit="1" customWidth="1"/>
    <col min="11039" max="11042" width="7.7109375" customWidth="1"/>
    <col min="11043" max="11043" width="15.7109375" bestFit="1" customWidth="1"/>
    <col min="11044" max="11047" width="7.7109375" customWidth="1"/>
    <col min="11048" max="11048" width="15.7109375" bestFit="1" customWidth="1"/>
    <col min="11260" max="11263" width="7.7109375" customWidth="1"/>
    <col min="11264" max="11264" width="15.7109375" bestFit="1" customWidth="1"/>
    <col min="11265" max="11268" width="7.7109375" customWidth="1"/>
    <col min="11269" max="11269" width="15.7109375" bestFit="1" customWidth="1"/>
    <col min="11270" max="11273" width="7.7109375" customWidth="1"/>
    <col min="11274" max="11274" width="15.7109375" bestFit="1" customWidth="1"/>
    <col min="11275" max="11278" width="7.7109375" customWidth="1"/>
    <col min="11279" max="11279" width="15.7109375" bestFit="1" customWidth="1"/>
    <col min="11280" max="11283" width="7.7109375" customWidth="1"/>
    <col min="11284" max="11284" width="15.7109375" bestFit="1" customWidth="1"/>
    <col min="11285" max="11288" width="7.7109375" customWidth="1"/>
    <col min="11289" max="11289" width="15.7109375" bestFit="1" customWidth="1"/>
    <col min="11290" max="11293" width="7.7109375" customWidth="1"/>
    <col min="11294" max="11294" width="15.7109375" bestFit="1" customWidth="1"/>
    <col min="11295" max="11298" width="7.7109375" customWidth="1"/>
    <col min="11299" max="11299" width="15.7109375" bestFit="1" customWidth="1"/>
    <col min="11300" max="11303" width="7.7109375" customWidth="1"/>
    <col min="11304" max="11304" width="15.7109375" bestFit="1" customWidth="1"/>
    <col min="11516" max="11519" width="7.7109375" customWidth="1"/>
    <col min="11520" max="11520" width="15.7109375" bestFit="1" customWidth="1"/>
    <col min="11521" max="11524" width="7.7109375" customWidth="1"/>
    <col min="11525" max="11525" width="15.7109375" bestFit="1" customWidth="1"/>
    <col min="11526" max="11529" width="7.7109375" customWidth="1"/>
    <col min="11530" max="11530" width="15.7109375" bestFit="1" customWidth="1"/>
    <col min="11531" max="11534" width="7.7109375" customWidth="1"/>
    <col min="11535" max="11535" width="15.7109375" bestFit="1" customWidth="1"/>
    <col min="11536" max="11539" width="7.7109375" customWidth="1"/>
    <col min="11540" max="11540" width="15.7109375" bestFit="1" customWidth="1"/>
    <col min="11541" max="11544" width="7.7109375" customWidth="1"/>
    <col min="11545" max="11545" width="15.7109375" bestFit="1" customWidth="1"/>
    <col min="11546" max="11549" width="7.7109375" customWidth="1"/>
    <col min="11550" max="11550" width="15.7109375" bestFit="1" customWidth="1"/>
    <col min="11551" max="11554" width="7.7109375" customWidth="1"/>
    <col min="11555" max="11555" width="15.7109375" bestFit="1" customWidth="1"/>
    <col min="11556" max="11559" width="7.7109375" customWidth="1"/>
    <col min="11560" max="11560" width="15.7109375" bestFit="1" customWidth="1"/>
    <col min="11772" max="11775" width="7.7109375" customWidth="1"/>
    <col min="11776" max="11776" width="15.7109375" bestFit="1" customWidth="1"/>
    <col min="11777" max="11780" width="7.7109375" customWidth="1"/>
    <col min="11781" max="11781" width="15.7109375" bestFit="1" customWidth="1"/>
    <col min="11782" max="11785" width="7.7109375" customWidth="1"/>
    <col min="11786" max="11786" width="15.7109375" bestFit="1" customWidth="1"/>
    <col min="11787" max="11790" width="7.7109375" customWidth="1"/>
    <col min="11791" max="11791" width="15.7109375" bestFit="1" customWidth="1"/>
    <col min="11792" max="11795" width="7.7109375" customWidth="1"/>
    <col min="11796" max="11796" width="15.7109375" bestFit="1" customWidth="1"/>
    <col min="11797" max="11800" width="7.7109375" customWidth="1"/>
    <col min="11801" max="11801" width="15.7109375" bestFit="1" customWidth="1"/>
    <col min="11802" max="11805" width="7.7109375" customWidth="1"/>
    <col min="11806" max="11806" width="15.7109375" bestFit="1" customWidth="1"/>
    <col min="11807" max="11810" width="7.7109375" customWidth="1"/>
    <col min="11811" max="11811" width="15.7109375" bestFit="1" customWidth="1"/>
    <col min="11812" max="11815" width="7.7109375" customWidth="1"/>
    <col min="11816" max="11816" width="15.7109375" bestFit="1" customWidth="1"/>
    <col min="12028" max="12031" width="7.7109375" customWidth="1"/>
    <col min="12032" max="12032" width="15.7109375" bestFit="1" customWidth="1"/>
    <col min="12033" max="12036" width="7.7109375" customWidth="1"/>
    <col min="12037" max="12037" width="15.7109375" bestFit="1" customWidth="1"/>
    <col min="12038" max="12041" width="7.7109375" customWidth="1"/>
    <col min="12042" max="12042" width="15.7109375" bestFit="1" customWidth="1"/>
    <col min="12043" max="12046" width="7.7109375" customWidth="1"/>
    <col min="12047" max="12047" width="15.7109375" bestFit="1" customWidth="1"/>
    <col min="12048" max="12051" width="7.7109375" customWidth="1"/>
    <col min="12052" max="12052" width="15.7109375" bestFit="1" customWidth="1"/>
    <col min="12053" max="12056" width="7.7109375" customWidth="1"/>
    <col min="12057" max="12057" width="15.7109375" bestFit="1" customWidth="1"/>
    <col min="12058" max="12061" width="7.7109375" customWidth="1"/>
    <col min="12062" max="12062" width="15.7109375" bestFit="1" customWidth="1"/>
    <col min="12063" max="12066" width="7.7109375" customWidth="1"/>
    <col min="12067" max="12067" width="15.7109375" bestFit="1" customWidth="1"/>
    <col min="12068" max="12071" width="7.7109375" customWidth="1"/>
    <col min="12072" max="12072" width="15.7109375" bestFit="1" customWidth="1"/>
    <col min="12284" max="12287" width="7.7109375" customWidth="1"/>
    <col min="12288" max="12288" width="15.7109375" bestFit="1" customWidth="1"/>
    <col min="12289" max="12292" width="7.7109375" customWidth="1"/>
    <col min="12293" max="12293" width="15.7109375" bestFit="1" customWidth="1"/>
    <col min="12294" max="12297" width="7.7109375" customWidth="1"/>
    <col min="12298" max="12298" width="15.7109375" bestFit="1" customWidth="1"/>
    <col min="12299" max="12302" width="7.7109375" customWidth="1"/>
    <col min="12303" max="12303" width="15.7109375" bestFit="1" customWidth="1"/>
    <col min="12304" max="12307" width="7.7109375" customWidth="1"/>
    <col min="12308" max="12308" width="15.7109375" bestFit="1" customWidth="1"/>
    <col min="12309" max="12312" width="7.7109375" customWidth="1"/>
    <col min="12313" max="12313" width="15.7109375" bestFit="1" customWidth="1"/>
    <col min="12314" max="12317" width="7.7109375" customWidth="1"/>
    <col min="12318" max="12318" width="15.7109375" bestFit="1" customWidth="1"/>
    <col min="12319" max="12322" width="7.7109375" customWidth="1"/>
    <col min="12323" max="12323" width="15.7109375" bestFit="1" customWidth="1"/>
    <col min="12324" max="12327" width="7.7109375" customWidth="1"/>
    <col min="12328" max="12328" width="15.7109375" bestFit="1" customWidth="1"/>
    <col min="12540" max="12543" width="7.7109375" customWidth="1"/>
    <col min="12544" max="12544" width="15.7109375" bestFit="1" customWidth="1"/>
    <col min="12545" max="12548" width="7.7109375" customWidth="1"/>
    <col min="12549" max="12549" width="15.7109375" bestFit="1" customWidth="1"/>
    <col min="12550" max="12553" width="7.7109375" customWidth="1"/>
    <col min="12554" max="12554" width="15.7109375" bestFit="1" customWidth="1"/>
    <col min="12555" max="12558" width="7.7109375" customWidth="1"/>
    <col min="12559" max="12559" width="15.7109375" bestFit="1" customWidth="1"/>
    <col min="12560" max="12563" width="7.7109375" customWidth="1"/>
    <col min="12564" max="12564" width="15.7109375" bestFit="1" customWidth="1"/>
    <col min="12565" max="12568" width="7.7109375" customWidth="1"/>
    <col min="12569" max="12569" width="15.7109375" bestFit="1" customWidth="1"/>
    <col min="12570" max="12573" width="7.7109375" customWidth="1"/>
    <col min="12574" max="12574" width="15.7109375" bestFit="1" customWidth="1"/>
    <col min="12575" max="12578" width="7.7109375" customWidth="1"/>
    <col min="12579" max="12579" width="15.7109375" bestFit="1" customWidth="1"/>
    <col min="12580" max="12583" width="7.7109375" customWidth="1"/>
    <col min="12584" max="12584" width="15.7109375" bestFit="1" customWidth="1"/>
    <col min="12796" max="12799" width="7.7109375" customWidth="1"/>
    <col min="12800" max="12800" width="15.7109375" bestFit="1" customWidth="1"/>
    <col min="12801" max="12804" width="7.7109375" customWidth="1"/>
    <col min="12805" max="12805" width="15.7109375" bestFit="1" customWidth="1"/>
    <col min="12806" max="12809" width="7.7109375" customWidth="1"/>
    <col min="12810" max="12810" width="15.7109375" bestFit="1" customWidth="1"/>
    <col min="12811" max="12814" width="7.7109375" customWidth="1"/>
    <col min="12815" max="12815" width="15.7109375" bestFit="1" customWidth="1"/>
    <col min="12816" max="12819" width="7.7109375" customWidth="1"/>
    <col min="12820" max="12820" width="15.7109375" bestFit="1" customWidth="1"/>
    <col min="12821" max="12824" width="7.7109375" customWidth="1"/>
    <col min="12825" max="12825" width="15.7109375" bestFit="1" customWidth="1"/>
    <col min="12826" max="12829" width="7.7109375" customWidth="1"/>
    <col min="12830" max="12830" width="15.7109375" bestFit="1" customWidth="1"/>
    <col min="12831" max="12834" width="7.7109375" customWidth="1"/>
    <col min="12835" max="12835" width="15.7109375" bestFit="1" customWidth="1"/>
    <col min="12836" max="12839" width="7.7109375" customWidth="1"/>
    <col min="12840" max="12840" width="15.7109375" bestFit="1" customWidth="1"/>
    <col min="13052" max="13055" width="7.7109375" customWidth="1"/>
    <col min="13056" max="13056" width="15.7109375" bestFit="1" customWidth="1"/>
    <col min="13057" max="13060" width="7.7109375" customWidth="1"/>
    <col min="13061" max="13061" width="15.7109375" bestFit="1" customWidth="1"/>
    <col min="13062" max="13065" width="7.7109375" customWidth="1"/>
    <col min="13066" max="13066" width="15.7109375" bestFit="1" customWidth="1"/>
    <col min="13067" max="13070" width="7.7109375" customWidth="1"/>
    <col min="13071" max="13071" width="15.7109375" bestFit="1" customWidth="1"/>
    <col min="13072" max="13075" width="7.7109375" customWidth="1"/>
    <col min="13076" max="13076" width="15.7109375" bestFit="1" customWidth="1"/>
    <col min="13077" max="13080" width="7.7109375" customWidth="1"/>
    <col min="13081" max="13081" width="15.7109375" bestFit="1" customWidth="1"/>
    <col min="13082" max="13085" width="7.7109375" customWidth="1"/>
    <col min="13086" max="13086" width="15.7109375" bestFit="1" customWidth="1"/>
    <col min="13087" max="13090" width="7.7109375" customWidth="1"/>
    <col min="13091" max="13091" width="15.7109375" bestFit="1" customWidth="1"/>
    <col min="13092" max="13095" width="7.7109375" customWidth="1"/>
    <col min="13096" max="13096" width="15.7109375" bestFit="1" customWidth="1"/>
    <col min="13308" max="13311" width="7.7109375" customWidth="1"/>
    <col min="13312" max="13312" width="15.7109375" bestFit="1" customWidth="1"/>
    <col min="13313" max="13316" width="7.7109375" customWidth="1"/>
    <col min="13317" max="13317" width="15.7109375" bestFit="1" customWidth="1"/>
    <col min="13318" max="13321" width="7.7109375" customWidth="1"/>
    <col min="13322" max="13322" width="15.7109375" bestFit="1" customWidth="1"/>
    <col min="13323" max="13326" width="7.7109375" customWidth="1"/>
    <col min="13327" max="13327" width="15.7109375" bestFit="1" customWidth="1"/>
    <col min="13328" max="13331" width="7.7109375" customWidth="1"/>
    <col min="13332" max="13332" width="15.7109375" bestFit="1" customWidth="1"/>
    <col min="13333" max="13336" width="7.7109375" customWidth="1"/>
    <col min="13337" max="13337" width="15.7109375" bestFit="1" customWidth="1"/>
    <col min="13338" max="13341" width="7.7109375" customWidth="1"/>
    <col min="13342" max="13342" width="15.7109375" bestFit="1" customWidth="1"/>
    <col min="13343" max="13346" width="7.7109375" customWidth="1"/>
    <col min="13347" max="13347" width="15.7109375" bestFit="1" customWidth="1"/>
    <col min="13348" max="13351" width="7.7109375" customWidth="1"/>
    <col min="13352" max="13352" width="15.7109375" bestFit="1" customWidth="1"/>
    <col min="13564" max="13567" width="7.7109375" customWidth="1"/>
    <col min="13568" max="13568" width="15.7109375" bestFit="1" customWidth="1"/>
    <col min="13569" max="13572" width="7.7109375" customWidth="1"/>
    <col min="13573" max="13573" width="15.7109375" bestFit="1" customWidth="1"/>
    <col min="13574" max="13577" width="7.7109375" customWidth="1"/>
    <col min="13578" max="13578" width="15.7109375" bestFit="1" customWidth="1"/>
    <col min="13579" max="13582" width="7.7109375" customWidth="1"/>
    <col min="13583" max="13583" width="15.7109375" bestFit="1" customWidth="1"/>
    <col min="13584" max="13587" width="7.7109375" customWidth="1"/>
    <col min="13588" max="13588" width="15.7109375" bestFit="1" customWidth="1"/>
    <col min="13589" max="13592" width="7.7109375" customWidth="1"/>
    <col min="13593" max="13593" width="15.7109375" bestFit="1" customWidth="1"/>
    <col min="13594" max="13597" width="7.7109375" customWidth="1"/>
    <col min="13598" max="13598" width="15.7109375" bestFit="1" customWidth="1"/>
    <col min="13599" max="13602" width="7.7109375" customWidth="1"/>
    <col min="13603" max="13603" width="15.7109375" bestFit="1" customWidth="1"/>
    <col min="13604" max="13607" width="7.7109375" customWidth="1"/>
    <col min="13608" max="13608" width="15.7109375" bestFit="1" customWidth="1"/>
    <col min="13820" max="13823" width="7.7109375" customWidth="1"/>
    <col min="13824" max="13824" width="15.7109375" bestFit="1" customWidth="1"/>
    <col min="13825" max="13828" width="7.7109375" customWidth="1"/>
    <col min="13829" max="13829" width="15.7109375" bestFit="1" customWidth="1"/>
    <col min="13830" max="13833" width="7.7109375" customWidth="1"/>
    <col min="13834" max="13834" width="15.7109375" bestFit="1" customWidth="1"/>
    <col min="13835" max="13838" width="7.7109375" customWidth="1"/>
    <col min="13839" max="13839" width="15.7109375" bestFit="1" customWidth="1"/>
    <col min="13840" max="13843" width="7.7109375" customWidth="1"/>
    <col min="13844" max="13844" width="15.7109375" bestFit="1" customWidth="1"/>
    <col min="13845" max="13848" width="7.7109375" customWidth="1"/>
    <col min="13849" max="13849" width="15.7109375" bestFit="1" customWidth="1"/>
    <col min="13850" max="13853" width="7.7109375" customWidth="1"/>
    <col min="13854" max="13854" width="15.7109375" bestFit="1" customWidth="1"/>
    <col min="13855" max="13858" width="7.7109375" customWidth="1"/>
    <col min="13859" max="13859" width="15.7109375" bestFit="1" customWidth="1"/>
    <col min="13860" max="13863" width="7.7109375" customWidth="1"/>
    <col min="13864" max="13864" width="15.7109375" bestFit="1" customWidth="1"/>
    <col min="14076" max="14079" width="7.7109375" customWidth="1"/>
    <col min="14080" max="14080" width="15.7109375" bestFit="1" customWidth="1"/>
    <col min="14081" max="14084" width="7.7109375" customWidth="1"/>
    <col min="14085" max="14085" width="15.7109375" bestFit="1" customWidth="1"/>
    <col min="14086" max="14089" width="7.7109375" customWidth="1"/>
    <col min="14090" max="14090" width="15.7109375" bestFit="1" customWidth="1"/>
    <col min="14091" max="14094" width="7.7109375" customWidth="1"/>
    <col min="14095" max="14095" width="15.7109375" bestFit="1" customWidth="1"/>
    <col min="14096" max="14099" width="7.7109375" customWidth="1"/>
    <col min="14100" max="14100" width="15.7109375" bestFit="1" customWidth="1"/>
    <col min="14101" max="14104" width="7.7109375" customWidth="1"/>
    <col min="14105" max="14105" width="15.7109375" bestFit="1" customWidth="1"/>
    <col min="14106" max="14109" width="7.7109375" customWidth="1"/>
    <col min="14110" max="14110" width="15.7109375" bestFit="1" customWidth="1"/>
    <col min="14111" max="14114" width="7.7109375" customWidth="1"/>
    <col min="14115" max="14115" width="15.7109375" bestFit="1" customWidth="1"/>
    <col min="14116" max="14119" width="7.7109375" customWidth="1"/>
    <col min="14120" max="14120" width="15.7109375" bestFit="1" customWidth="1"/>
    <col min="14332" max="14335" width="7.7109375" customWidth="1"/>
    <col min="14336" max="14336" width="15.7109375" bestFit="1" customWidth="1"/>
    <col min="14337" max="14340" width="7.7109375" customWidth="1"/>
    <col min="14341" max="14341" width="15.7109375" bestFit="1" customWidth="1"/>
    <col min="14342" max="14345" width="7.7109375" customWidth="1"/>
    <col min="14346" max="14346" width="15.7109375" bestFit="1" customWidth="1"/>
    <col min="14347" max="14350" width="7.7109375" customWidth="1"/>
    <col min="14351" max="14351" width="15.7109375" bestFit="1" customWidth="1"/>
    <col min="14352" max="14355" width="7.7109375" customWidth="1"/>
    <col min="14356" max="14356" width="15.7109375" bestFit="1" customWidth="1"/>
    <col min="14357" max="14360" width="7.7109375" customWidth="1"/>
    <col min="14361" max="14361" width="15.7109375" bestFit="1" customWidth="1"/>
    <col min="14362" max="14365" width="7.7109375" customWidth="1"/>
    <col min="14366" max="14366" width="15.7109375" bestFit="1" customWidth="1"/>
    <col min="14367" max="14370" width="7.7109375" customWidth="1"/>
    <col min="14371" max="14371" width="15.7109375" bestFit="1" customWidth="1"/>
    <col min="14372" max="14375" width="7.7109375" customWidth="1"/>
    <col min="14376" max="14376" width="15.7109375" bestFit="1" customWidth="1"/>
    <col min="14588" max="14591" width="7.7109375" customWidth="1"/>
    <col min="14592" max="14592" width="15.7109375" bestFit="1" customWidth="1"/>
    <col min="14593" max="14596" width="7.7109375" customWidth="1"/>
    <col min="14597" max="14597" width="15.7109375" bestFit="1" customWidth="1"/>
    <col min="14598" max="14601" width="7.7109375" customWidth="1"/>
    <col min="14602" max="14602" width="15.7109375" bestFit="1" customWidth="1"/>
    <col min="14603" max="14606" width="7.7109375" customWidth="1"/>
    <col min="14607" max="14607" width="15.7109375" bestFit="1" customWidth="1"/>
    <col min="14608" max="14611" width="7.7109375" customWidth="1"/>
    <col min="14612" max="14612" width="15.7109375" bestFit="1" customWidth="1"/>
    <col min="14613" max="14616" width="7.7109375" customWidth="1"/>
    <col min="14617" max="14617" width="15.7109375" bestFit="1" customWidth="1"/>
    <col min="14618" max="14621" width="7.7109375" customWidth="1"/>
    <col min="14622" max="14622" width="15.7109375" bestFit="1" customWidth="1"/>
    <col min="14623" max="14626" width="7.7109375" customWidth="1"/>
    <col min="14627" max="14627" width="15.7109375" bestFit="1" customWidth="1"/>
    <col min="14628" max="14631" width="7.7109375" customWidth="1"/>
    <col min="14632" max="14632" width="15.7109375" bestFit="1" customWidth="1"/>
    <col min="14844" max="14847" width="7.7109375" customWidth="1"/>
    <col min="14848" max="14848" width="15.7109375" bestFit="1" customWidth="1"/>
    <col min="14849" max="14852" width="7.7109375" customWidth="1"/>
    <col min="14853" max="14853" width="15.7109375" bestFit="1" customWidth="1"/>
    <col min="14854" max="14857" width="7.7109375" customWidth="1"/>
    <col min="14858" max="14858" width="15.7109375" bestFit="1" customWidth="1"/>
    <col min="14859" max="14862" width="7.7109375" customWidth="1"/>
    <col min="14863" max="14863" width="15.7109375" bestFit="1" customWidth="1"/>
    <col min="14864" max="14867" width="7.7109375" customWidth="1"/>
    <col min="14868" max="14868" width="15.7109375" bestFit="1" customWidth="1"/>
    <col min="14869" max="14872" width="7.7109375" customWidth="1"/>
    <col min="14873" max="14873" width="15.7109375" bestFit="1" customWidth="1"/>
    <col min="14874" max="14877" width="7.7109375" customWidth="1"/>
    <col min="14878" max="14878" width="15.7109375" bestFit="1" customWidth="1"/>
    <col min="14879" max="14882" width="7.7109375" customWidth="1"/>
    <col min="14883" max="14883" width="15.7109375" bestFit="1" customWidth="1"/>
    <col min="14884" max="14887" width="7.7109375" customWidth="1"/>
    <col min="14888" max="14888" width="15.7109375" bestFit="1" customWidth="1"/>
    <col min="15100" max="15103" width="7.7109375" customWidth="1"/>
    <col min="15104" max="15104" width="15.7109375" bestFit="1" customWidth="1"/>
    <col min="15105" max="15108" width="7.7109375" customWidth="1"/>
    <col min="15109" max="15109" width="15.7109375" bestFit="1" customWidth="1"/>
    <col min="15110" max="15113" width="7.7109375" customWidth="1"/>
    <col min="15114" max="15114" width="15.7109375" bestFit="1" customWidth="1"/>
    <col min="15115" max="15118" width="7.7109375" customWidth="1"/>
    <col min="15119" max="15119" width="15.7109375" bestFit="1" customWidth="1"/>
    <col min="15120" max="15123" width="7.7109375" customWidth="1"/>
    <col min="15124" max="15124" width="15.7109375" bestFit="1" customWidth="1"/>
    <col min="15125" max="15128" width="7.7109375" customWidth="1"/>
    <col min="15129" max="15129" width="15.7109375" bestFit="1" customWidth="1"/>
    <col min="15130" max="15133" width="7.7109375" customWidth="1"/>
    <col min="15134" max="15134" width="15.7109375" bestFit="1" customWidth="1"/>
    <col min="15135" max="15138" width="7.7109375" customWidth="1"/>
    <col min="15139" max="15139" width="15.7109375" bestFit="1" customWidth="1"/>
    <col min="15140" max="15143" width="7.7109375" customWidth="1"/>
    <col min="15144" max="15144" width="15.7109375" bestFit="1" customWidth="1"/>
    <col min="15356" max="15359" width="7.7109375" customWidth="1"/>
    <col min="15360" max="15360" width="15.7109375" bestFit="1" customWidth="1"/>
    <col min="15361" max="15364" width="7.7109375" customWidth="1"/>
    <col min="15365" max="15365" width="15.7109375" bestFit="1" customWidth="1"/>
    <col min="15366" max="15369" width="7.7109375" customWidth="1"/>
    <col min="15370" max="15370" width="15.7109375" bestFit="1" customWidth="1"/>
    <col min="15371" max="15374" width="7.7109375" customWidth="1"/>
    <col min="15375" max="15375" width="15.7109375" bestFit="1" customWidth="1"/>
    <col min="15376" max="15379" width="7.7109375" customWidth="1"/>
    <col min="15380" max="15380" width="15.7109375" bestFit="1" customWidth="1"/>
    <col min="15381" max="15384" width="7.7109375" customWidth="1"/>
    <col min="15385" max="15385" width="15.7109375" bestFit="1" customWidth="1"/>
    <col min="15386" max="15389" width="7.7109375" customWidth="1"/>
    <col min="15390" max="15390" width="15.7109375" bestFit="1" customWidth="1"/>
    <col min="15391" max="15394" width="7.7109375" customWidth="1"/>
    <col min="15395" max="15395" width="15.7109375" bestFit="1" customWidth="1"/>
    <col min="15396" max="15399" width="7.7109375" customWidth="1"/>
    <col min="15400" max="15400" width="15.7109375" bestFit="1" customWidth="1"/>
    <col min="15612" max="15615" width="7.7109375" customWidth="1"/>
    <col min="15616" max="15616" width="15.7109375" bestFit="1" customWidth="1"/>
    <col min="15617" max="15620" width="7.7109375" customWidth="1"/>
    <col min="15621" max="15621" width="15.7109375" bestFit="1" customWidth="1"/>
    <col min="15622" max="15625" width="7.7109375" customWidth="1"/>
    <col min="15626" max="15626" width="15.7109375" bestFit="1" customWidth="1"/>
    <col min="15627" max="15630" width="7.7109375" customWidth="1"/>
    <col min="15631" max="15631" width="15.7109375" bestFit="1" customWidth="1"/>
    <col min="15632" max="15635" width="7.7109375" customWidth="1"/>
    <col min="15636" max="15636" width="15.7109375" bestFit="1" customWidth="1"/>
    <col min="15637" max="15640" width="7.7109375" customWidth="1"/>
    <col min="15641" max="15641" width="15.7109375" bestFit="1" customWidth="1"/>
    <col min="15642" max="15645" width="7.7109375" customWidth="1"/>
    <col min="15646" max="15646" width="15.7109375" bestFit="1" customWidth="1"/>
    <col min="15647" max="15650" width="7.7109375" customWidth="1"/>
    <col min="15651" max="15651" width="15.7109375" bestFit="1" customWidth="1"/>
    <col min="15652" max="15655" width="7.7109375" customWidth="1"/>
    <col min="15656" max="15656" width="15.7109375" bestFit="1" customWidth="1"/>
    <col min="15868" max="15871" width="7.7109375" customWidth="1"/>
    <col min="15872" max="15872" width="15.7109375" bestFit="1" customWidth="1"/>
    <col min="15873" max="15876" width="7.7109375" customWidth="1"/>
    <col min="15877" max="15877" width="15.7109375" bestFit="1" customWidth="1"/>
    <col min="15878" max="15881" width="7.7109375" customWidth="1"/>
    <col min="15882" max="15882" width="15.7109375" bestFit="1" customWidth="1"/>
    <col min="15883" max="15886" width="7.7109375" customWidth="1"/>
    <col min="15887" max="15887" width="15.7109375" bestFit="1" customWidth="1"/>
    <col min="15888" max="15891" width="7.7109375" customWidth="1"/>
    <col min="15892" max="15892" width="15.7109375" bestFit="1" customWidth="1"/>
    <col min="15893" max="15896" width="7.7109375" customWidth="1"/>
    <col min="15897" max="15897" width="15.7109375" bestFit="1" customWidth="1"/>
    <col min="15898" max="15901" width="7.7109375" customWidth="1"/>
    <col min="15902" max="15902" width="15.7109375" bestFit="1" customWidth="1"/>
    <col min="15903" max="15906" width="7.7109375" customWidth="1"/>
    <col min="15907" max="15907" width="15.7109375" bestFit="1" customWidth="1"/>
    <col min="15908" max="15911" width="7.7109375" customWidth="1"/>
    <col min="15912" max="15912" width="15.7109375" bestFit="1" customWidth="1"/>
    <col min="16124" max="16127" width="7.7109375" customWidth="1"/>
    <col min="16128" max="16128" width="15.7109375" bestFit="1" customWidth="1"/>
    <col min="16129" max="16132" width="7.7109375" customWidth="1"/>
    <col min="16133" max="16133" width="15.7109375" bestFit="1" customWidth="1"/>
    <col min="16134" max="16137" width="7.7109375" customWidth="1"/>
    <col min="16138" max="16138" width="15.7109375" bestFit="1" customWidth="1"/>
    <col min="16139" max="16142" width="7.7109375" customWidth="1"/>
    <col min="16143" max="16143" width="15.7109375" bestFit="1" customWidth="1"/>
    <col min="16144" max="16147" width="7.7109375" customWidth="1"/>
    <col min="16148" max="16148" width="15.7109375" bestFit="1" customWidth="1"/>
    <col min="16149" max="16152" width="7.7109375" customWidth="1"/>
    <col min="16153" max="16153" width="15.7109375" bestFit="1" customWidth="1"/>
    <col min="16154" max="16157" width="7.7109375" customWidth="1"/>
    <col min="16158" max="16158" width="15.7109375" bestFit="1" customWidth="1"/>
    <col min="16159" max="16162" width="7.7109375" customWidth="1"/>
    <col min="16163" max="16163" width="15.7109375" bestFit="1" customWidth="1"/>
    <col min="16164" max="16167" width="7.7109375" customWidth="1"/>
    <col min="16168" max="16168" width="15.7109375" bestFit="1" customWidth="1"/>
  </cols>
  <sheetData>
    <row r="1" spans="1:29" s="2" customFormat="1" ht="21.75" thickBot="1" x14ac:dyDescent="0.4">
      <c r="A1" s="1" t="s">
        <v>76</v>
      </c>
      <c r="E1" s="26"/>
      <c r="L1" s="66"/>
      <c r="Z1" s="66"/>
    </row>
    <row r="2" spans="1:29" s="4" customFormat="1" ht="17.25" thickTop="1" thickBot="1" x14ac:dyDescent="0.3">
      <c r="A2" s="3" t="s">
        <v>0</v>
      </c>
      <c r="E2" s="27"/>
      <c r="G2" s="5"/>
      <c r="H2" s="5"/>
      <c r="L2" s="67"/>
      <c r="Z2" s="67"/>
    </row>
    <row r="3" spans="1:29" s="5" customFormat="1" ht="16.5" thickBot="1" x14ac:dyDescent="0.3">
      <c r="A3" s="3" t="s">
        <v>1</v>
      </c>
      <c r="E3" s="28"/>
      <c r="L3" s="68"/>
      <c r="Z3" s="68"/>
    </row>
    <row r="4" spans="1:29" s="5" customFormat="1" ht="15.75" x14ac:dyDescent="0.25">
      <c r="L4" s="68"/>
      <c r="Z4" s="68"/>
    </row>
    <row r="5" spans="1:29" s="5" customFormat="1" ht="16.5" thickBot="1" x14ac:dyDescent="0.3">
      <c r="A5" s="29" t="s">
        <v>3</v>
      </c>
      <c r="B5" s="19"/>
      <c r="D5" s="20" t="s">
        <v>4</v>
      </c>
      <c r="E5" s="28"/>
      <c r="L5" s="68"/>
      <c r="Z5" s="68"/>
    </row>
    <row r="6" spans="1:29" s="5" customFormat="1" ht="16.5" thickBot="1" x14ac:dyDescent="0.3">
      <c r="A6" s="29" t="s">
        <v>19</v>
      </c>
      <c r="D6" s="20" t="s">
        <v>20</v>
      </c>
      <c r="L6" s="68"/>
      <c r="Z6" s="68"/>
    </row>
    <row r="7" spans="1:29" s="5" customFormat="1" ht="15.75" x14ac:dyDescent="0.25">
      <c r="A7" s="30" t="s">
        <v>21</v>
      </c>
      <c r="B7" s="19"/>
      <c r="D7" s="20" t="s">
        <v>22</v>
      </c>
      <c r="E7" s="28"/>
      <c r="L7" s="68"/>
      <c r="Z7" s="68"/>
    </row>
    <row r="8" spans="1:29" s="5" customFormat="1" ht="15.75" x14ac:dyDescent="0.25">
      <c r="A8" s="30"/>
      <c r="B8" s="19"/>
      <c r="D8" s="20"/>
      <c r="E8" s="28"/>
      <c r="L8" s="68"/>
      <c r="Z8" s="68"/>
    </row>
    <row r="9" spans="1:29" s="5" customFormat="1" ht="15.75" x14ac:dyDescent="0.25">
      <c r="A9" s="30"/>
      <c r="B9" s="19"/>
      <c r="D9" s="20"/>
      <c r="E9" s="28"/>
      <c r="L9" s="85"/>
      <c r="Z9" s="68"/>
    </row>
    <row r="10" spans="1:29" s="5" customFormat="1" ht="18.75" x14ac:dyDescent="0.3">
      <c r="A10" s="59" t="s">
        <v>77</v>
      </c>
      <c r="B10" s="155">
        <v>2021</v>
      </c>
      <c r="C10" s="155">
        <v>2020</v>
      </c>
      <c r="D10" s="155">
        <v>2019</v>
      </c>
      <c r="E10" s="155">
        <v>2018</v>
      </c>
      <c r="F10" s="64">
        <v>2017</v>
      </c>
      <c r="G10" s="64">
        <v>2016</v>
      </c>
      <c r="H10" s="64">
        <v>2015</v>
      </c>
      <c r="I10" s="64">
        <v>2014</v>
      </c>
      <c r="J10" s="64">
        <v>2013</v>
      </c>
      <c r="K10" s="64">
        <v>2012</v>
      </c>
      <c r="L10" s="64">
        <v>2011</v>
      </c>
      <c r="M10" s="64">
        <v>2010</v>
      </c>
      <c r="N10" s="64">
        <v>2009</v>
      </c>
      <c r="O10" s="64">
        <v>2008</v>
      </c>
      <c r="P10" s="64">
        <v>2007</v>
      </c>
      <c r="Q10" s="64">
        <v>2006</v>
      </c>
      <c r="R10" s="86">
        <v>2005</v>
      </c>
      <c r="S10" s="64">
        <v>2004</v>
      </c>
      <c r="T10" s="64">
        <v>2003</v>
      </c>
      <c r="AC10" s="68"/>
    </row>
    <row r="11" spans="1:29" s="5" customFormat="1" ht="18.75" x14ac:dyDescent="0.3">
      <c r="A11" s="59"/>
      <c r="B11" s="155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86"/>
      <c r="P11" s="64"/>
      <c r="Q11" s="64"/>
      <c r="Z11" s="68"/>
    </row>
    <row r="12" spans="1:29" s="5" customFormat="1" ht="18.75" x14ac:dyDescent="0.3">
      <c r="A12" s="59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29" ht="18.75" x14ac:dyDescent="0.3">
      <c r="A13" s="182" t="s">
        <v>301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N13" s="138"/>
      <c r="O13" s="182" t="s">
        <v>302</v>
      </c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spans="1:29" x14ac:dyDescent="0.25">
      <c r="N14" s="138"/>
    </row>
    <row r="15" spans="1:29" s="46" customFormat="1" ht="18.75" customHeight="1" x14ac:dyDescent="0.3">
      <c r="A15" s="184" t="s">
        <v>29</v>
      </c>
      <c r="B15" s="184"/>
      <c r="C15" s="184"/>
      <c r="D15" s="184"/>
      <c r="E15" s="184"/>
      <c r="F15" s="184"/>
      <c r="G15" s="184"/>
      <c r="H15" s="184"/>
      <c r="I15" s="184"/>
      <c r="J15" s="172"/>
      <c r="K15" s="172"/>
      <c r="L15" s="185" t="s">
        <v>30</v>
      </c>
      <c r="N15" s="139"/>
      <c r="O15" s="184" t="s">
        <v>29</v>
      </c>
      <c r="P15" s="184"/>
      <c r="Q15" s="184"/>
      <c r="R15" s="184"/>
      <c r="S15" s="184"/>
      <c r="T15" s="184"/>
      <c r="U15" s="184"/>
      <c r="V15" s="184"/>
      <c r="W15" s="184"/>
      <c r="X15" s="172"/>
      <c r="Y15" s="172"/>
      <c r="Z15" s="185" t="s">
        <v>30</v>
      </c>
    </row>
    <row r="16" spans="1:29" s="49" customFormat="1" ht="31.5" customHeight="1" x14ac:dyDescent="0.25">
      <c r="A16" s="173"/>
      <c r="B16" s="186" t="s">
        <v>31</v>
      </c>
      <c r="C16" s="186"/>
      <c r="D16" s="187" t="s">
        <v>36</v>
      </c>
      <c r="E16" s="186"/>
      <c r="F16" s="187" t="s">
        <v>37</v>
      </c>
      <c r="G16" s="186"/>
      <c r="H16" s="187" t="s">
        <v>38</v>
      </c>
      <c r="I16" s="186"/>
      <c r="J16" s="186" t="s">
        <v>32</v>
      </c>
      <c r="K16" s="186"/>
      <c r="L16" s="185"/>
      <c r="N16" s="140"/>
      <c r="O16" s="173"/>
      <c r="P16" s="186" t="s">
        <v>31</v>
      </c>
      <c r="Q16" s="186"/>
      <c r="R16" s="187" t="s">
        <v>36</v>
      </c>
      <c r="S16" s="186"/>
      <c r="T16" s="187" t="s">
        <v>37</v>
      </c>
      <c r="U16" s="186"/>
      <c r="V16" s="187" t="s">
        <v>38</v>
      </c>
      <c r="W16" s="186"/>
      <c r="X16" s="186" t="s">
        <v>32</v>
      </c>
      <c r="Y16" s="186"/>
      <c r="Z16" s="185"/>
    </row>
    <row r="17" spans="1:26" x14ac:dyDescent="0.25">
      <c r="A17" s="54"/>
      <c r="B17" s="54" t="s">
        <v>33</v>
      </c>
      <c r="C17" s="54" t="s">
        <v>34</v>
      </c>
      <c r="D17" s="54" t="s">
        <v>33</v>
      </c>
      <c r="E17" s="54" t="s">
        <v>34</v>
      </c>
      <c r="F17" s="54" t="s">
        <v>33</v>
      </c>
      <c r="G17" s="54" t="s">
        <v>34</v>
      </c>
      <c r="H17" s="54" t="s">
        <v>33</v>
      </c>
      <c r="I17" s="54" t="s">
        <v>34</v>
      </c>
      <c r="J17" s="54" t="s">
        <v>33</v>
      </c>
      <c r="K17" s="54" t="s">
        <v>34</v>
      </c>
      <c r="L17" s="185"/>
      <c r="N17" s="138"/>
      <c r="O17" s="54"/>
      <c r="P17" s="54" t="s">
        <v>33</v>
      </c>
      <c r="Q17" s="54" t="s">
        <v>34</v>
      </c>
      <c r="R17" s="54" t="s">
        <v>33</v>
      </c>
      <c r="S17" s="54" t="s">
        <v>34</v>
      </c>
      <c r="T17" s="54" t="s">
        <v>33</v>
      </c>
      <c r="U17" s="54" t="s">
        <v>34</v>
      </c>
      <c r="V17" s="54" t="s">
        <v>33</v>
      </c>
      <c r="W17" s="54" t="s">
        <v>34</v>
      </c>
      <c r="X17" s="54" t="s">
        <v>33</v>
      </c>
      <c r="Y17" s="54" t="s">
        <v>34</v>
      </c>
      <c r="Z17" s="185"/>
    </row>
    <row r="18" spans="1:26" x14ac:dyDescent="0.25">
      <c r="A18" s="50" t="s">
        <v>14</v>
      </c>
      <c r="B18" s="52">
        <v>9997</v>
      </c>
      <c r="C18" s="115">
        <v>10738</v>
      </c>
      <c r="D18" s="52">
        <v>7476</v>
      </c>
      <c r="E18" s="115">
        <v>8075</v>
      </c>
      <c r="F18" s="52">
        <v>5056</v>
      </c>
      <c r="G18" s="115">
        <v>5471</v>
      </c>
      <c r="H18" s="52">
        <v>3096</v>
      </c>
      <c r="I18" s="115">
        <v>3241</v>
      </c>
      <c r="J18" s="52">
        <v>2854</v>
      </c>
      <c r="K18" s="115">
        <v>3019</v>
      </c>
      <c r="L18" s="165">
        <v>7.8E-2</v>
      </c>
      <c r="N18" s="138"/>
      <c r="O18" s="50" t="s">
        <v>14</v>
      </c>
      <c r="P18" s="115">
        <v>13217</v>
      </c>
      <c r="Q18" s="52">
        <v>10989</v>
      </c>
      <c r="R18" s="115">
        <v>9601</v>
      </c>
      <c r="S18" s="52">
        <v>8182</v>
      </c>
      <c r="T18" s="115">
        <v>6479</v>
      </c>
      <c r="U18" s="52">
        <v>5572</v>
      </c>
      <c r="V18" s="115">
        <v>3422</v>
      </c>
      <c r="W18" s="52">
        <v>3038</v>
      </c>
      <c r="X18" s="115">
        <v>3119</v>
      </c>
      <c r="Y18" s="52">
        <v>2791</v>
      </c>
      <c r="Z18" s="165">
        <v>0.184</v>
      </c>
    </row>
    <row r="19" spans="1:26" x14ac:dyDescent="0.25">
      <c r="A19" s="56" t="s">
        <v>15</v>
      </c>
      <c r="B19" s="55">
        <v>10468</v>
      </c>
      <c r="C19" s="116">
        <v>11191</v>
      </c>
      <c r="D19" s="55">
        <v>8093</v>
      </c>
      <c r="E19" s="116">
        <v>8675</v>
      </c>
      <c r="F19" s="55">
        <v>5268</v>
      </c>
      <c r="G19" s="116">
        <v>4984</v>
      </c>
      <c r="H19" s="55">
        <v>3112</v>
      </c>
      <c r="I19" s="116">
        <v>3346</v>
      </c>
      <c r="J19" s="55">
        <v>2732</v>
      </c>
      <c r="K19" s="116">
        <v>2981</v>
      </c>
      <c r="L19" s="166">
        <v>7.2999999999999995E-2</v>
      </c>
      <c r="N19" s="138"/>
      <c r="O19" s="56" t="s">
        <v>15</v>
      </c>
      <c r="P19" s="116">
        <v>14261</v>
      </c>
      <c r="Q19" s="55">
        <v>11191</v>
      </c>
      <c r="R19" s="116">
        <v>10748</v>
      </c>
      <c r="S19" s="55">
        <v>8870</v>
      </c>
      <c r="T19" s="116">
        <v>7079</v>
      </c>
      <c r="U19" s="55">
        <v>5913</v>
      </c>
      <c r="V19" s="116">
        <v>3758</v>
      </c>
      <c r="W19" s="55">
        <v>3137</v>
      </c>
      <c r="X19" s="116">
        <v>3387</v>
      </c>
      <c r="Y19" s="55">
        <v>2825</v>
      </c>
      <c r="Z19" s="166">
        <v>0.219</v>
      </c>
    </row>
    <row r="20" spans="1:26" x14ac:dyDescent="0.25">
      <c r="A20" s="50" t="s">
        <v>11</v>
      </c>
      <c r="B20" s="52">
        <v>9107</v>
      </c>
      <c r="C20" s="115">
        <v>9998</v>
      </c>
      <c r="D20" s="52">
        <v>7420</v>
      </c>
      <c r="E20" s="115">
        <v>8106</v>
      </c>
      <c r="F20" s="52">
        <v>5175</v>
      </c>
      <c r="G20" s="115">
        <v>5238</v>
      </c>
      <c r="H20" s="52">
        <v>2750</v>
      </c>
      <c r="I20" s="115">
        <v>2956</v>
      </c>
      <c r="J20" s="52">
        <v>2175</v>
      </c>
      <c r="K20" s="115">
        <v>2333</v>
      </c>
      <c r="L20" s="165">
        <v>9.6000000000000002E-2</v>
      </c>
      <c r="N20" s="138"/>
      <c r="O20" s="50" t="s">
        <v>11</v>
      </c>
      <c r="P20" s="115">
        <v>12528</v>
      </c>
      <c r="Q20" s="52">
        <v>10206</v>
      </c>
      <c r="R20" s="115">
        <v>9631</v>
      </c>
      <c r="S20" s="52">
        <v>8144</v>
      </c>
      <c r="T20" s="115">
        <v>6885</v>
      </c>
      <c r="U20" s="52">
        <v>5712</v>
      </c>
      <c r="V20" s="115">
        <v>3407</v>
      </c>
      <c r="W20" s="52">
        <v>2957</v>
      </c>
      <c r="X20" s="115">
        <v>2890</v>
      </c>
      <c r="Y20" s="52">
        <v>2433</v>
      </c>
      <c r="Z20" s="165">
        <v>0.20699999999999999</v>
      </c>
    </row>
    <row r="21" spans="1:26" x14ac:dyDescent="0.25">
      <c r="A21" s="56" t="s">
        <v>12</v>
      </c>
      <c r="B21" s="55">
        <v>9622</v>
      </c>
      <c r="C21" s="116">
        <v>10479</v>
      </c>
      <c r="D21" s="55">
        <v>7718</v>
      </c>
      <c r="E21" s="116">
        <v>8332</v>
      </c>
      <c r="F21" s="55">
        <v>5315</v>
      </c>
      <c r="G21" s="116">
        <v>4800</v>
      </c>
      <c r="H21" s="55">
        <v>3309</v>
      </c>
      <c r="I21" s="116">
        <v>3525</v>
      </c>
      <c r="J21" s="55">
        <v>3194</v>
      </c>
      <c r="K21" s="116">
        <v>3475</v>
      </c>
      <c r="L21" s="166">
        <v>8.5999999999999993E-2</v>
      </c>
      <c r="N21" s="138"/>
      <c r="O21" s="56" t="s">
        <v>12</v>
      </c>
      <c r="P21" s="116">
        <v>13230</v>
      </c>
      <c r="Q21" s="55">
        <v>10750</v>
      </c>
      <c r="R21" s="116">
        <v>10327</v>
      </c>
      <c r="S21" s="55">
        <v>8568</v>
      </c>
      <c r="T21" s="116">
        <v>7032</v>
      </c>
      <c r="U21" s="55">
        <v>5659</v>
      </c>
      <c r="V21" s="116">
        <v>4059</v>
      </c>
      <c r="W21" s="55">
        <v>3518</v>
      </c>
      <c r="X21" s="116">
        <v>4200</v>
      </c>
      <c r="Y21" s="55">
        <v>3568</v>
      </c>
      <c r="Z21" s="166">
        <v>0.22500000000000001</v>
      </c>
    </row>
    <row r="22" spans="1:26" x14ac:dyDescent="0.25">
      <c r="A22" s="50" t="s">
        <v>10</v>
      </c>
      <c r="B22" s="52">
        <v>11083</v>
      </c>
      <c r="C22" s="115">
        <v>12010</v>
      </c>
      <c r="D22" s="52">
        <v>8983</v>
      </c>
      <c r="E22" s="115">
        <v>9662</v>
      </c>
      <c r="F22" s="52">
        <v>6339</v>
      </c>
      <c r="G22" s="115">
        <v>5680</v>
      </c>
      <c r="H22" s="52">
        <v>3252</v>
      </c>
      <c r="I22" s="115">
        <v>3480</v>
      </c>
      <c r="J22" s="52">
        <v>2835</v>
      </c>
      <c r="K22" s="115">
        <v>3015</v>
      </c>
      <c r="L22" s="165">
        <v>8.3000000000000004E-2</v>
      </c>
      <c r="N22" s="138"/>
      <c r="O22" s="50" t="s">
        <v>10</v>
      </c>
      <c r="P22" s="115">
        <v>13691</v>
      </c>
      <c r="Q22" s="52">
        <v>12159</v>
      </c>
      <c r="R22" s="115">
        <v>11023</v>
      </c>
      <c r="S22" s="52">
        <v>9720</v>
      </c>
      <c r="T22" s="115">
        <v>8133</v>
      </c>
      <c r="U22" s="52">
        <v>6890</v>
      </c>
      <c r="V22" s="115">
        <v>4215</v>
      </c>
      <c r="W22" s="52">
        <v>3681</v>
      </c>
      <c r="X22" s="115">
        <v>3767</v>
      </c>
      <c r="Y22" s="52">
        <v>3354</v>
      </c>
      <c r="Z22" s="165">
        <v>0.14199999999999999</v>
      </c>
    </row>
    <row r="23" spans="1:26" x14ac:dyDescent="0.25">
      <c r="A23" s="56" t="s">
        <v>17</v>
      </c>
      <c r="B23" s="55">
        <v>6634</v>
      </c>
      <c r="C23" s="116">
        <v>7013</v>
      </c>
      <c r="D23" s="55">
        <v>4829</v>
      </c>
      <c r="E23" s="116">
        <v>5138</v>
      </c>
      <c r="F23" s="55">
        <v>3492</v>
      </c>
      <c r="G23" s="116">
        <v>3282</v>
      </c>
      <c r="H23" s="55">
        <v>2859</v>
      </c>
      <c r="I23" s="116">
        <v>3041</v>
      </c>
      <c r="J23" s="55">
        <v>2836</v>
      </c>
      <c r="K23" s="116">
        <v>3091</v>
      </c>
      <c r="L23" s="166">
        <v>6.2E-2</v>
      </c>
      <c r="N23" s="138"/>
      <c r="O23" s="56" t="s">
        <v>17</v>
      </c>
      <c r="P23" s="116">
        <v>7972</v>
      </c>
      <c r="Q23" s="55">
        <v>6800</v>
      </c>
      <c r="R23" s="116">
        <v>5944</v>
      </c>
      <c r="S23" s="55">
        <v>5133</v>
      </c>
      <c r="T23" s="116">
        <v>4409</v>
      </c>
      <c r="U23" s="55">
        <v>3719</v>
      </c>
      <c r="V23" s="116">
        <v>3367</v>
      </c>
      <c r="W23" s="55">
        <v>2961</v>
      </c>
      <c r="X23" s="116">
        <v>3378</v>
      </c>
      <c r="Y23" s="55">
        <v>2933</v>
      </c>
      <c r="Z23" s="166">
        <v>0.17100000000000001</v>
      </c>
    </row>
    <row r="24" spans="1:26" x14ac:dyDescent="0.25">
      <c r="A24" s="50" t="s">
        <v>18</v>
      </c>
      <c r="B24" s="52">
        <v>9675</v>
      </c>
      <c r="C24" s="115">
        <v>10252</v>
      </c>
      <c r="D24" s="52">
        <v>6813</v>
      </c>
      <c r="E24" s="115">
        <v>7238</v>
      </c>
      <c r="F24" s="52">
        <v>4471</v>
      </c>
      <c r="G24" s="115">
        <v>4614</v>
      </c>
      <c r="H24" s="52">
        <v>2910</v>
      </c>
      <c r="I24" s="115">
        <v>3125</v>
      </c>
      <c r="J24" s="52">
        <v>2471</v>
      </c>
      <c r="K24" s="115">
        <v>2704</v>
      </c>
      <c r="L24" s="165">
        <v>6.5000000000000002E-2</v>
      </c>
      <c r="N24" s="138"/>
      <c r="O24" s="50" t="s">
        <v>18</v>
      </c>
      <c r="P24" s="115">
        <v>12486</v>
      </c>
      <c r="Q24" s="52">
        <v>10675</v>
      </c>
      <c r="R24" s="115">
        <v>9091</v>
      </c>
      <c r="S24" s="52">
        <v>7458</v>
      </c>
      <c r="T24" s="115">
        <v>5599</v>
      </c>
      <c r="U24" s="52">
        <v>4856</v>
      </c>
      <c r="V24" s="115">
        <v>3411</v>
      </c>
      <c r="W24" s="52">
        <v>3073</v>
      </c>
      <c r="X24" s="115">
        <v>3105</v>
      </c>
      <c r="Y24" s="52">
        <v>2659</v>
      </c>
      <c r="Z24" s="165">
        <v>0.182</v>
      </c>
    </row>
    <row r="25" spans="1:26" x14ac:dyDescent="0.25">
      <c r="A25" s="56" t="s">
        <v>16</v>
      </c>
      <c r="B25" s="55">
        <v>8046</v>
      </c>
      <c r="C25" s="116">
        <v>8517</v>
      </c>
      <c r="D25" s="55">
        <v>6204</v>
      </c>
      <c r="E25" s="116">
        <v>6658</v>
      </c>
      <c r="F25" s="55">
        <v>4219</v>
      </c>
      <c r="G25" s="116">
        <v>4139</v>
      </c>
      <c r="H25" s="55">
        <v>3158</v>
      </c>
      <c r="I25" s="116">
        <v>3300</v>
      </c>
      <c r="J25" s="55">
        <v>2485</v>
      </c>
      <c r="K25" s="116">
        <v>2633</v>
      </c>
      <c r="L25" s="166">
        <v>6.6000000000000003E-2</v>
      </c>
      <c r="N25" s="138"/>
      <c r="O25" s="56" t="s">
        <v>16</v>
      </c>
      <c r="P25" s="116">
        <v>10022</v>
      </c>
      <c r="Q25" s="55">
        <v>8392</v>
      </c>
      <c r="R25" s="116">
        <v>8172</v>
      </c>
      <c r="S25" s="55">
        <v>6886</v>
      </c>
      <c r="T25" s="116">
        <v>6069</v>
      </c>
      <c r="U25" s="55">
        <v>5000</v>
      </c>
      <c r="V25" s="116">
        <v>3875</v>
      </c>
      <c r="W25" s="55">
        <v>3431</v>
      </c>
      <c r="X25" s="116">
        <v>3106</v>
      </c>
      <c r="Y25" s="55">
        <v>2606</v>
      </c>
      <c r="Z25" s="166">
        <v>0.19700000000000001</v>
      </c>
    </row>
    <row r="26" spans="1:26" x14ac:dyDescent="0.25">
      <c r="A26" s="50" t="s">
        <v>13</v>
      </c>
      <c r="B26" s="52">
        <v>9775</v>
      </c>
      <c r="C26" s="115">
        <v>10578</v>
      </c>
      <c r="D26" s="52">
        <v>7630</v>
      </c>
      <c r="E26" s="115">
        <v>8222</v>
      </c>
      <c r="F26" s="52">
        <v>5423</v>
      </c>
      <c r="G26" s="115">
        <v>5064</v>
      </c>
      <c r="H26" s="52">
        <v>3294</v>
      </c>
      <c r="I26" s="115">
        <v>3543</v>
      </c>
      <c r="J26" s="52">
        <v>2887</v>
      </c>
      <c r="K26" s="115">
        <v>3138</v>
      </c>
      <c r="L26" s="165">
        <v>8.2000000000000003E-2</v>
      </c>
      <c r="N26" s="138"/>
      <c r="O26" s="50" t="s">
        <v>13</v>
      </c>
      <c r="P26" s="115">
        <v>12235</v>
      </c>
      <c r="Q26" s="52">
        <v>10482</v>
      </c>
      <c r="R26" s="115">
        <v>9301</v>
      </c>
      <c r="S26" s="52">
        <v>8082</v>
      </c>
      <c r="T26" s="115">
        <v>6844</v>
      </c>
      <c r="U26" s="52">
        <v>5767</v>
      </c>
      <c r="V26" s="115">
        <v>3994</v>
      </c>
      <c r="W26" s="52">
        <v>3572</v>
      </c>
      <c r="X26" s="115">
        <v>3456</v>
      </c>
      <c r="Y26" s="52">
        <v>3069</v>
      </c>
      <c r="Z26" s="165">
        <v>0.16600000000000001</v>
      </c>
    </row>
    <row r="27" spans="1:26" x14ac:dyDescent="0.25">
      <c r="A27" s="60" t="s">
        <v>45</v>
      </c>
      <c r="B27" s="65">
        <v>9379</v>
      </c>
      <c r="C27" s="117">
        <v>10086</v>
      </c>
      <c r="D27" s="65">
        <v>7241</v>
      </c>
      <c r="E27" s="117">
        <v>7790</v>
      </c>
      <c r="F27" s="65">
        <v>4973</v>
      </c>
      <c r="G27" s="117">
        <v>4693</v>
      </c>
      <c r="H27" s="65">
        <v>3082</v>
      </c>
      <c r="I27" s="117">
        <v>3284</v>
      </c>
      <c r="J27" s="65">
        <v>2719</v>
      </c>
      <c r="K27" s="117">
        <v>2932</v>
      </c>
      <c r="L27" s="168">
        <v>7.8E-2</v>
      </c>
      <c r="N27" s="138"/>
      <c r="O27" s="60" t="s">
        <v>45</v>
      </c>
      <c r="P27" s="117">
        <v>12182</v>
      </c>
      <c r="Q27" s="65">
        <v>10221</v>
      </c>
      <c r="R27" s="117">
        <v>9315</v>
      </c>
      <c r="S27" s="65">
        <v>7894</v>
      </c>
      <c r="T27" s="117">
        <v>6503</v>
      </c>
      <c r="U27" s="65">
        <v>5454</v>
      </c>
      <c r="V27" s="117">
        <v>3723</v>
      </c>
      <c r="W27" s="65">
        <v>3263</v>
      </c>
      <c r="X27" s="117">
        <v>3379</v>
      </c>
      <c r="Y27" s="65">
        <v>2915</v>
      </c>
      <c r="Z27" s="168">
        <v>0.188</v>
      </c>
    </row>
    <row r="28" spans="1:26" s="58" customFormat="1" ht="15.75" x14ac:dyDescent="0.25">
      <c r="A28" s="51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72"/>
      <c r="N28" s="138"/>
    </row>
    <row r="29" spans="1:26" s="5" customFormat="1" ht="18.75" x14ac:dyDescent="0.3">
      <c r="A29" s="59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26" ht="18.75" x14ac:dyDescent="0.3">
      <c r="A30" s="182" t="s">
        <v>298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N30" s="138"/>
      <c r="O30" s="182" t="s">
        <v>299</v>
      </c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</row>
    <row r="31" spans="1:26" x14ac:dyDescent="0.25">
      <c r="N31" s="138"/>
    </row>
    <row r="32" spans="1:26" s="46" customFormat="1" ht="18.75" customHeight="1" x14ac:dyDescent="0.3">
      <c r="A32" s="184" t="s">
        <v>29</v>
      </c>
      <c r="B32" s="184"/>
      <c r="C32" s="184"/>
      <c r="D32" s="184"/>
      <c r="E32" s="184"/>
      <c r="F32" s="184"/>
      <c r="G32" s="184"/>
      <c r="H32" s="184"/>
      <c r="I32" s="184"/>
      <c r="J32" s="169"/>
      <c r="K32" s="169"/>
      <c r="L32" s="185" t="s">
        <v>30</v>
      </c>
      <c r="N32" s="139"/>
      <c r="O32" s="184" t="s">
        <v>29</v>
      </c>
      <c r="P32" s="184"/>
      <c r="Q32" s="184"/>
      <c r="R32" s="184"/>
      <c r="S32" s="184"/>
      <c r="T32" s="184"/>
      <c r="U32" s="184"/>
      <c r="V32" s="184"/>
      <c r="W32" s="184"/>
      <c r="X32" s="169"/>
      <c r="Y32" s="169"/>
      <c r="Z32" s="185" t="s">
        <v>30</v>
      </c>
    </row>
    <row r="33" spans="1:26" s="49" customFormat="1" ht="31.5" customHeight="1" x14ac:dyDescent="0.25">
      <c r="A33" s="170"/>
      <c r="B33" s="186" t="s">
        <v>31</v>
      </c>
      <c r="C33" s="186"/>
      <c r="D33" s="187" t="s">
        <v>36</v>
      </c>
      <c r="E33" s="186"/>
      <c r="F33" s="187" t="s">
        <v>37</v>
      </c>
      <c r="G33" s="186"/>
      <c r="H33" s="187" t="s">
        <v>38</v>
      </c>
      <c r="I33" s="186"/>
      <c r="J33" s="186" t="s">
        <v>32</v>
      </c>
      <c r="K33" s="186"/>
      <c r="L33" s="185"/>
      <c r="N33" s="140"/>
      <c r="O33" s="170"/>
      <c r="P33" s="186" t="s">
        <v>31</v>
      </c>
      <c r="Q33" s="186"/>
      <c r="R33" s="187" t="s">
        <v>36</v>
      </c>
      <c r="S33" s="186"/>
      <c r="T33" s="187" t="s">
        <v>37</v>
      </c>
      <c r="U33" s="186"/>
      <c r="V33" s="187" t="s">
        <v>38</v>
      </c>
      <c r="W33" s="186"/>
      <c r="X33" s="186" t="s">
        <v>32</v>
      </c>
      <c r="Y33" s="186"/>
      <c r="Z33" s="185"/>
    </row>
    <row r="34" spans="1:26" x14ac:dyDescent="0.25">
      <c r="A34" s="54"/>
      <c r="B34" s="54" t="s">
        <v>33</v>
      </c>
      <c r="C34" s="54" t="s">
        <v>34</v>
      </c>
      <c r="D34" s="54" t="s">
        <v>33</v>
      </c>
      <c r="E34" s="54" t="s">
        <v>34</v>
      </c>
      <c r="F34" s="54" t="s">
        <v>33</v>
      </c>
      <c r="G34" s="54" t="s">
        <v>34</v>
      </c>
      <c r="H34" s="54" t="s">
        <v>33</v>
      </c>
      <c r="I34" s="54" t="s">
        <v>34</v>
      </c>
      <c r="J34" s="54" t="s">
        <v>33</v>
      </c>
      <c r="K34" s="54" t="s">
        <v>34</v>
      </c>
      <c r="L34" s="185"/>
      <c r="N34" s="138"/>
      <c r="O34" s="54"/>
      <c r="P34" s="54" t="s">
        <v>33</v>
      </c>
      <c r="Q34" s="54" t="s">
        <v>34</v>
      </c>
      <c r="R34" s="54" t="s">
        <v>33</v>
      </c>
      <c r="S34" s="54" t="s">
        <v>34</v>
      </c>
      <c r="T34" s="54" t="s">
        <v>33</v>
      </c>
      <c r="U34" s="54" t="s">
        <v>34</v>
      </c>
      <c r="V34" s="54" t="s">
        <v>33</v>
      </c>
      <c r="W34" s="54" t="s">
        <v>34</v>
      </c>
      <c r="X34" s="54" t="s">
        <v>33</v>
      </c>
      <c r="Y34" s="54" t="s">
        <v>34</v>
      </c>
      <c r="Z34" s="185"/>
    </row>
    <row r="35" spans="1:26" x14ac:dyDescent="0.25">
      <c r="A35" s="50" t="s">
        <v>14</v>
      </c>
      <c r="B35" s="52">
        <v>10048</v>
      </c>
      <c r="C35" s="115">
        <v>10113</v>
      </c>
      <c r="D35" s="52">
        <v>7279</v>
      </c>
      <c r="E35" s="115">
        <v>7219</v>
      </c>
      <c r="F35" s="52">
        <v>4507</v>
      </c>
      <c r="G35" s="115">
        <v>4437</v>
      </c>
      <c r="H35" s="52">
        <v>2955</v>
      </c>
      <c r="I35" s="115">
        <v>2979</v>
      </c>
      <c r="J35" s="52">
        <v>2467</v>
      </c>
      <c r="K35" s="115">
        <v>2486</v>
      </c>
      <c r="L35" s="163">
        <v>-3.0000000000000001E-3</v>
      </c>
      <c r="N35" s="138"/>
      <c r="O35" s="50" t="s">
        <v>14</v>
      </c>
      <c r="P35" s="115">
        <v>9749</v>
      </c>
      <c r="Q35" s="52">
        <v>9804</v>
      </c>
      <c r="R35" s="115">
        <v>7313</v>
      </c>
      <c r="S35" s="52">
        <v>7371</v>
      </c>
      <c r="T35" s="115">
        <v>4764</v>
      </c>
      <c r="U35" s="52">
        <v>4791</v>
      </c>
      <c r="V35" s="115">
        <v>2921</v>
      </c>
      <c r="W35" s="52">
        <v>2960</v>
      </c>
      <c r="X35" s="115">
        <v>2503</v>
      </c>
      <c r="Y35" s="52">
        <v>2513</v>
      </c>
      <c r="Z35" s="163">
        <v>-6.0000000000000001E-3</v>
      </c>
    </row>
    <row r="36" spans="1:26" x14ac:dyDescent="0.25">
      <c r="A36" s="56" t="s">
        <v>15</v>
      </c>
      <c r="B36" s="55">
        <v>10136</v>
      </c>
      <c r="C36" s="116">
        <v>10181</v>
      </c>
      <c r="D36" s="55">
        <v>7659</v>
      </c>
      <c r="E36" s="116">
        <v>7598</v>
      </c>
      <c r="F36" s="55">
        <v>5017</v>
      </c>
      <c r="G36" s="116">
        <v>4984</v>
      </c>
      <c r="H36" s="55">
        <v>2988</v>
      </c>
      <c r="I36" s="116">
        <v>3077</v>
      </c>
      <c r="J36" s="55">
        <v>2706</v>
      </c>
      <c r="K36" s="116">
        <v>2766</v>
      </c>
      <c r="L36" s="164">
        <v>-2E-3</v>
      </c>
      <c r="N36" s="138"/>
      <c r="O36" s="56" t="s">
        <v>15</v>
      </c>
      <c r="P36" s="116">
        <v>10355</v>
      </c>
      <c r="Q36" s="55">
        <v>10283</v>
      </c>
      <c r="R36" s="116">
        <v>7617</v>
      </c>
      <c r="S36" s="55">
        <v>7564</v>
      </c>
      <c r="T36" s="116">
        <v>4819</v>
      </c>
      <c r="U36" s="55">
        <v>4727</v>
      </c>
      <c r="V36" s="116">
        <v>2934</v>
      </c>
      <c r="W36" s="55">
        <v>2896</v>
      </c>
      <c r="X36" s="116">
        <v>2627</v>
      </c>
      <c r="Y36" s="55">
        <v>2543</v>
      </c>
      <c r="Z36" s="166">
        <v>0.01</v>
      </c>
    </row>
    <row r="37" spans="1:26" x14ac:dyDescent="0.25">
      <c r="A37" s="50" t="s">
        <v>11</v>
      </c>
      <c r="B37" s="52">
        <v>9221</v>
      </c>
      <c r="C37" s="115">
        <v>9182</v>
      </c>
      <c r="D37" s="52">
        <v>7547</v>
      </c>
      <c r="E37" s="115">
        <v>7529</v>
      </c>
      <c r="F37" s="52">
        <v>5215</v>
      </c>
      <c r="G37" s="115">
        <v>5238</v>
      </c>
      <c r="H37" s="52">
        <v>2475</v>
      </c>
      <c r="I37" s="115">
        <v>2508</v>
      </c>
      <c r="J37" s="52">
        <v>1929</v>
      </c>
      <c r="K37" s="115">
        <v>1929</v>
      </c>
      <c r="L37" s="163">
        <v>-1E-3</v>
      </c>
      <c r="N37" s="138"/>
      <c r="O37" s="50" t="s">
        <v>11</v>
      </c>
      <c r="P37" s="115">
        <v>8781</v>
      </c>
      <c r="Q37" s="52">
        <v>8963</v>
      </c>
      <c r="R37" s="115">
        <v>6937</v>
      </c>
      <c r="S37" s="52">
        <v>7022</v>
      </c>
      <c r="T37" s="115">
        <v>4823</v>
      </c>
      <c r="U37" s="52">
        <v>4907</v>
      </c>
      <c r="V37" s="115">
        <v>2677</v>
      </c>
      <c r="W37" s="52">
        <v>2753</v>
      </c>
      <c r="X37" s="115">
        <v>2015</v>
      </c>
      <c r="Y37" s="52">
        <v>2025</v>
      </c>
      <c r="Z37" s="163">
        <v>-1.7000000000000001E-2</v>
      </c>
    </row>
    <row r="38" spans="1:26" x14ac:dyDescent="0.25">
      <c r="A38" s="56" t="s">
        <v>12</v>
      </c>
      <c r="B38" s="55">
        <v>9783</v>
      </c>
      <c r="C38" s="116">
        <v>9793</v>
      </c>
      <c r="D38" s="55">
        <v>7430</v>
      </c>
      <c r="E38" s="116">
        <v>7470</v>
      </c>
      <c r="F38" s="55">
        <v>4780</v>
      </c>
      <c r="G38" s="116">
        <v>4800</v>
      </c>
      <c r="H38" s="55">
        <v>2955</v>
      </c>
      <c r="I38" s="116">
        <v>2980</v>
      </c>
      <c r="J38" s="55">
        <v>2900</v>
      </c>
      <c r="K38" s="116">
        <v>2990</v>
      </c>
      <c r="L38" s="166">
        <v>3.0000000000000001E-3</v>
      </c>
      <c r="N38" s="138"/>
      <c r="O38" s="56" t="s">
        <v>12</v>
      </c>
      <c r="P38" s="116">
        <v>9296</v>
      </c>
      <c r="Q38" s="55">
        <v>9431</v>
      </c>
      <c r="R38" s="116">
        <v>7215</v>
      </c>
      <c r="S38" s="55">
        <v>7325</v>
      </c>
      <c r="T38" s="116">
        <v>4867</v>
      </c>
      <c r="U38" s="55">
        <v>4867</v>
      </c>
      <c r="V38" s="116">
        <v>2928</v>
      </c>
      <c r="W38" s="55">
        <v>2944</v>
      </c>
      <c r="X38" s="116">
        <v>2978</v>
      </c>
      <c r="Y38" s="55">
        <v>2883</v>
      </c>
      <c r="Z38" s="164">
        <v>-1.0999999999999999E-2</v>
      </c>
    </row>
    <row r="39" spans="1:26" x14ac:dyDescent="0.25">
      <c r="A39" s="50" t="s">
        <v>10</v>
      </c>
      <c r="B39" s="52">
        <v>11556</v>
      </c>
      <c r="C39" s="115">
        <v>11519</v>
      </c>
      <c r="D39" s="52">
        <v>8827</v>
      </c>
      <c r="E39" s="115">
        <v>8796</v>
      </c>
      <c r="F39" s="52">
        <v>5783</v>
      </c>
      <c r="G39" s="115">
        <v>5680</v>
      </c>
      <c r="H39" s="52">
        <v>2946</v>
      </c>
      <c r="I39" s="115">
        <v>2862</v>
      </c>
      <c r="J39" s="52">
        <v>2700</v>
      </c>
      <c r="K39" s="115">
        <v>2686</v>
      </c>
      <c r="L39" s="163">
        <v>-6.0000000000000001E-3</v>
      </c>
      <c r="N39" s="138"/>
      <c r="O39" s="50" t="s">
        <v>10</v>
      </c>
      <c r="P39" s="115">
        <v>10760</v>
      </c>
      <c r="Q39" s="52">
        <v>10758</v>
      </c>
      <c r="R39" s="115">
        <v>8618</v>
      </c>
      <c r="S39" s="52">
        <v>8583</v>
      </c>
      <c r="T39" s="115">
        <v>5515</v>
      </c>
      <c r="U39" s="52">
        <v>5492</v>
      </c>
      <c r="V39" s="115">
        <v>2933</v>
      </c>
      <c r="W39" s="52">
        <v>2858</v>
      </c>
      <c r="X39" s="115">
        <v>2600</v>
      </c>
      <c r="Y39" s="52">
        <v>2561</v>
      </c>
      <c r="Z39" s="165">
        <v>2E-3</v>
      </c>
    </row>
    <row r="40" spans="1:26" x14ac:dyDescent="0.25">
      <c r="A40" s="56" t="s">
        <v>17</v>
      </c>
      <c r="B40" s="55">
        <v>6907</v>
      </c>
      <c r="C40" s="116">
        <v>6961</v>
      </c>
      <c r="D40" s="55">
        <v>4923</v>
      </c>
      <c r="E40" s="116">
        <v>4788</v>
      </c>
      <c r="F40" s="55">
        <v>3402</v>
      </c>
      <c r="G40" s="116">
        <v>3282</v>
      </c>
      <c r="H40" s="55">
        <v>2648</v>
      </c>
      <c r="I40" s="116">
        <v>2720</v>
      </c>
      <c r="J40" s="55">
        <v>2893</v>
      </c>
      <c r="K40" s="116">
        <v>2879</v>
      </c>
      <c r="L40" s="164">
        <v>-1.2999999999999999E-2</v>
      </c>
      <c r="N40" s="138"/>
      <c r="O40" s="56" t="s">
        <v>17</v>
      </c>
      <c r="P40" s="116">
        <v>6552</v>
      </c>
      <c r="Q40" s="55">
        <v>6527</v>
      </c>
      <c r="R40" s="116">
        <v>4553</v>
      </c>
      <c r="S40" s="55">
        <v>4478</v>
      </c>
      <c r="T40" s="116">
        <v>3198</v>
      </c>
      <c r="U40" s="55">
        <v>3108</v>
      </c>
      <c r="V40" s="116">
        <v>2756</v>
      </c>
      <c r="W40" s="55">
        <v>2750</v>
      </c>
      <c r="X40" s="116">
        <v>2850</v>
      </c>
      <c r="Y40" s="55">
        <v>2878</v>
      </c>
      <c r="Z40" s="166">
        <v>1.2999999999999999E-2</v>
      </c>
    </row>
    <row r="41" spans="1:26" x14ac:dyDescent="0.25">
      <c r="A41" s="50" t="s">
        <v>18</v>
      </c>
      <c r="B41" s="52">
        <v>9961</v>
      </c>
      <c r="C41" s="115">
        <v>10089</v>
      </c>
      <c r="D41" s="52">
        <v>6795</v>
      </c>
      <c r="E41" s="115">
        <v>6941</v>
      </c>
      <c r="F41" s="52">
        <v>4505</v>
      </c>
      <c r="G41" s="115">
        <v>4614</v>
      </c>
      <c r="H41" s="52">
        <v>2907</v>
      </c>
      <c r="I41" s="115">
        <v>2952</v>
      </c>
      <c r="J41" s="52">
        <v>2490</v>
      </c>
      <c r="K41" s="115">
        <v>2455</v>
      </c>
      <c r="L41" s="165">
        <v>1.7999999999999999E-2</v>
      </c>
      <c r="N41" s="138"/>
      <c r="O41" s="50" t="s">
        <v>18</v>
      </c>
      <c r="P41" s="115">
        <v>10062</v>
      </c>
      <c r="Q41" s="52">
        <v>10182</v>
      </c>
      <c r="R41" s="115">
        <v>6733</v>
      </c>
      <c r="S41" s="52">
        <v>6783</v>
      </c>
      <c r="T41" s="115">
        <v>4536</v>
      </c>
      <c r="U41" s="52">
        <v>4501</v>
      </c>
      <c r="V41" s="115">
        <v>3031</v>
      </c>
      <c r="W41" s="52">
        <v>2961</v>
      </c>
      <c r="X41" s="115">
        <v>2488</v>
      </c>
      <c r="Y41" s="52">
        <v>2406</v>
      </c>
      <c r="Z41" s="163">
        <v>-6.0000000000000001E-3</v>
      </c>
    </row>
    <row r="42" spans="1:26" x14ac:dyDescent="0.25">
      <c r="A42" s="56" t="s">
        <v>16</v>
      </c>
      <c r="B42" s="55">
        <v>7856</v>
      </c>
      <c r="C42" s="116">
        <v>7826</v>
      </c>
      <c r="D42" s="55">
        <v>6061</v>
      </c>
      <c r="E42" s="116">
        <v>6056</v>
      </c>
      <c r="F42" s="55">
        <v>4164</v>
      </c>
      <c r="G42" s="116">
        <v>4139</v>
      </c>
      <c r="H42" s="55">
        <v>3154</v>
      </c>
      <c r="I42" s="116">
        <v>3169</v>
      </c>
      <c r="J42" s="55">
        <v>2467</v>
      </c>
      <c r="K42" s="116">
        <v>2473</v>
      </c>
      <c r="L42" s="164">
        <v>-3.0000000000000001E-3</v>
      </c>
      <c r="N42" s="138"/>
      <c r="O42" s="56" t="s">
        <v>16</v>
      </c>
      <c r="P42" s="116">
        <v>7570</v>
      </c>
      <c r="Q42" s="55">
        <v>7525</v>
      </c>
      <c r="R42" s="116">
        <v>5962</v>
      </c>
      <c r="S42" s="55">
        <v>5917</v>
      </c>
      <c r="T42" s="116">
        <v>4341</v>
      </c>
      <c r="U42" s="55">
        <v>4276</v>
      </c>
      <c r="V42" s="116">
        <v>3200</v>
      </c>
      <c r="W42" s="55">
        <v>3194</v>
      </c>
      <c r="X42" s="116">
        <v>2456</v>
      </c>
      <c r="Y42" s="55">
        <v>2444</v>
      </c>
      <c r="Z42" s="166">
        <v>8.9999999999999993E-3</v>
      </c>
    </row>
    <row r="43" spans="1:26" x14ac:dyDescent="0.25">
      <c r="A43" s="50" t="s">
        <v>13</v>
      </c>
      <c r="B43" s="52">
        <v>9566</v>
      </c>
      <c r="C43" s="115">
        <v>9675</v>
      </c>
      <c r="D43" s="52">
        <v>7552</v>
      </c>
      <c r="E43" s="115">
        <v>7607</v>
      </c>
      <c r="F43" s="52">
        <v>5000</v>
      </c>
      <c r="G43" s="115">
        <v>5064</v>
      </c>
      <c r="H43" s="52">
        <v>2924</v>
      </c>
      <c r="I43" s="115">
        <v>2961</v>
      </c>
      <c r="J43" s="52">
        <v>2517</v>
      </c>
      <c r="K43" s="115">
        <v>2517</v>
      </c>
      <c r="L43" s="165">
        <v>0.01</v>
      </c>
      <c r="N43" s="138"/>
      <c r="O43" s="50" t="s">
        <v>13</v>
      </c>
      <c r="P43" s="115">
        <v>9996</v>
      </c>
      <c r="Q43" s="52">
        <v>9917</v>
      </c>
      <c r="R43" s="115">
        <v>7825</v>
      </c>
      <c r="S43" s="52">
        <v>7700</v>
      </c>
      <c r="T43" s="115">
        <v>5315</v>
      </c>
      <c r="U43" s="52">
        <v>5251</v>
      </c>
      <c r="V43" s="115">
        <v>3010</v>
      </c>
      <c r="W43" s="52">
        <v>2935</v>
      </c>
      <c r="X43" s="115">
        <v>2575</v>
      </c>
      <c r="Y43" s="52">
        <v>2525</v>
      </c>
      <c r="Z43" s="165">
        <v>1.2E-2</v>
      </c>
    </row>
    <row r="44" spans="1:26" x14ac:dyDescent="0.25">
      <c r="A44" s="60" t="s">
        <v>45</v>
      </c>
      <c r="B44" s="65">
        <v>9448</v>
      </c>
      <c r="C44" s="117">
        <v>9482</v>
      </c>
      <c r="D44" s="65">
        <v>7119</v>
      </c>
      <c r="E44" s="117">
        <v>7111</v>
      </c>
      <c r="F44" s="65">
        <v>4708</v>
      </c>
      <c r="G44" s="117">
        <v>4693</v>
      </c>
      <c r="H44" s="65">
        <v>2884</v>
      </c>
      <c r="I44" s="117">
        <v>2912</v>
      </c>
      <c r="J44" s="65">
        <v>2563</v>
      </c>
      <c r="K44" s="117">
        <v>2576</v>
      </c>
      <c r="L44" s="168">
        <v>1E-3</v>
      </c>
      <c r="N44" s="138"/>
      <c r="O44" s="60" t="s">
        <v>45</v>
      </c>
      <c r="P44" s="117">
        <v>9236</v>
      </c>
      <c r="Q44" s="65">
        <v>9265</v>
      </c>
      <c r="R44" s="117">
        <v>6975</v>
      </c>
      <c r="S44" s="65">
        <v>6971</v>
      </c>
      <c r="T44" s="117">
        <v>4686</v>
      </c>
      <c r="U44" s="65">
        <v>4658</v>
      </c>
      <c r="V44" s="117">
        <v>2932</v>
      </c>
      <c r="W44" s="65">
        <v>2917</v>
      </c>
      <c r="X44" s="117">
        <v>2566</v>
      </c>
      <c r="Y44" s="65">
        <v>2531</v>
      </c>
      <c r="Z44" s="168">
        <v>0</v>
      </c>
    </row>
    <row r="45" spans="1:26" s="58" customFormat="1" ht="15.75" x14ac:dyDescent="0.25">
      <c r="A45" s="51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72"/>
      <c r="N45" s="138"/>
    </row>
    <row r="46" spans="1:26" s="5" customFormat="1" ht="18.75" x14ac:dyDescent="0.3">
      <c r="A46" s="59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1:26" ht="18.75" x14ac:dyDescent="0.3">
      <c r="A47" s="182" t="s">
        <v>295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N47" s="138"/>
      <c r="O47" s="182" t="s">
        <v>296</v>
      </c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</row>
    <row r="48" spans="1:26" x14ac:dyDescent="0.25">
      <c r="N48" s="138"/>
    </row>
    <row r="49" spans="1:26" s="46" customFormat="1" ht="18.75" customHeight="1" x14ac:dyDescent="0.3">
      <c r="A49" s="184" t="s">
        <v>29</v>
      </c>
      <c r="B49" s="184"/>
      <c r="C49" s="184"/>
      <c r="D49" s="184"/>
      <c r="E49" s="184"/>
      <c r="F49" s="184"/>
      <c r="G49" s="184"/>
      <c r="H49" s="184"/>
      <c r="I49" s="184"/>
      <c r="J49" s="161"/>
      <c r="K49" s="161"/>
      <c r="L49" s="185" t="s">
        <v>30</v>
      </c>
      <c r="N49" s="139"/>
      <c r="O49" s="184" t="s">
        <v>29</v>
      </c>
      <c r="P49" s="184"/>
      <c r="Q49" s="184"/>
      <c r="R49" s="184"/>
      <c r="S49" s="184"/>
      <c r="T49" s="184"/>
      <c r="U49" s="184"/>
      <c r="V49" s="184"/>
      <c r="W49" s="184"/>
      <c r="X49" s="161"/>
      <c r="Y49" s="161"/>
      <c r="Z49" s="185" t="s">
        <v>30</v>
      </c>
    </row>
    <row r="50" spans="1:26" s="49" customFormat="1" ht="31.5" customHeight="1" x14ac:dyDescent="0.25">
      <c r="A50" s="160"/>
      <c r="B50" s="186" t="s">
        <v>31</v>
      </c>
      <c r="C50" s="186"/>
      <c r="D50" s="187" t="s">
        <v>36</v>
      </c>
      <c r="E50" s="186"/>
      <c r="F50" s="187" t="s">
        <v>37</v>
      </c>
      <c r="G50" s="186"/>
      <c r="H50" s="187" t="s">
        <v>38</v>
      </c>
      <c r="I50" s="186"/>
      <c r="J50" s="186" t="s">
        <v>32</v>
      </c>
      <c r="K50" s="186"/>
      <c r="L50" s="185"/>
      <c r="N50" s="140"/>
      <c r="O50" s="160"/>
      <c r="P50" s="186" t="s">
        <v>31</v>
      </c>
      <c r="Q50" s="186"/>
      <c r="R50" s="187" t="s">
        <v>36</v>
      </c>
      <c r="S50" s="186"/>
      <c r="T50" s="187" t="s">
        <v>37</v>
      </c>
      <c r="U50" s="186"/>
      <c r="V50" s="187" t="s">
        <v>38</v>
      </c>
      <c r="W50" s="186"/>
      <c r="X50" s="186" t="s">
        <v>32</v>
      </c>
      <c r="Y50" s="186"/>
      <c r="Z50" s="185"/>
    </row>
    <row r="51" spans="1:26" x14ac:dyDescent="0.25">
      <c r="A51" s="54"/>
      <c r="B51" s="54" t="s">
        <v>33</v>
      </c>
      <c r="C51" s="54" t="s">
        <v>34</v>
      </c>
      <c r="D51" s="54" t="s">
        <v>33</v>
      </c>
      <c r="E51" s="54" t="s">
        <v>34</v>
      </c>
      <c r="F51" s="54" t="s">
        <v>33</v>
      </c>
      <c r="G51" s="54" t="s">
        <v>34</v>
      </c>
      <c r="H51" s="54" t="s">
        <v>33</v>
      </c>
      <c r="I51" s="54" t="s">
        <v>34</v>
      </c>
      <c r="J51" s="54" t="s">
        <v>33</v>
      </c>
      <c r="K51" s="54" t="s">
        <v>34</v>
      </c>
      <c r="L51" s="185"/>
      <c r="N51" s="138"/>
      <c r="O51" s="54"/>
      <c r="P51" s="54" t="s">
        <v>33</v>
      </c>
      <c r="Q51" s="54" t="s">
        <v>34</v>
      </c>
      <c r="R51" s="54" t="s">
        <v>33</v>
      </c>
      <c r="S51" s="54" t="s">
        <v>34</v>
      </c>
      <c r="T51" s="54" t="s">
        <v>33</v>
      </c>
      <c r="U51" s="54" t="s">
        <v>34</v>
      </c>
      <c r="V51" s="54" t="s">
        <v>33</v>
      </c>
      <c r="W51" s="54" t="s">
        <v>34</v>
      </c>
      <c r="X51" s="54" t="s">
        <v>33</v>
      </c>
      <c r="Y51" s="54" t="s">
        <v>34</v>
      </c>
      <c r="Z51" s="185"/>
    </row>
    <row r="52" spans="1:26" x14ac:dyDescent="0.25">
      <c r="A52" s="50" t="s">
        <v>14</v>
      </c>
      <c r="B52" s="52">
        <v>9775</v>
      </c>
      <c r="C52" s="115">
        <v>9571</v>
      </c>
      <c r="D52" s="52">
        <v>7282</v>
      </c>
      <c r="E52" s="115">
        <v>7083</v>
      </c>
      <c r="F52" s="52">
        <v>4674</v>
      </c>
      <c r="G52" s="115">
        <v>4667</v>
      </c>
      <c r="H52" s="52">
        <v>2891</v>
      </c>
      <c r="I52" s="115">
        <v>2893</v>
      </c>
      <c r="J52" s="52">
        <v>2498</v>
      </c>
      <c r="K52" s="115">
        <v>2581</v>
      </c>
      <c r="L52" s="163">
        <v>-1.9E-2</v>
      </c>
      <c r="N52" s="138"/>
      <c r="O52" s="50" t="s">
        <v>14</v>
      </c>
      <c r="P52" s="115">
        <v>9773</v>
      </c>
      <c r="Q52" s="52">
        <v>9595</v>
      </c>
      <c r="R52" s="115">
        <v>7057</v>
      </c>
      <c r="S52" s="52">
        <v>7100</v>
      </c>
      <c r="T52" s="115">
        <v>4656</v>
      </c>
      <c r="U52" s="52">
        <v>4658</v>
      </c>
      <c r="V52" s="115">
        <v>2939</v>
      </c>
      <c r="W52" s="52">
        <v>2870</v>
      </c>
      <c r="X52" s="115">
        <v>2531</v>
      </c>
      <c r="Y52" s="52">
        <v>2562</v>
      </c>
      <c r="Z52" s="165">
        <v>6.0000000000000001E-3</v>
      </c>
    </row>
    <row r="53" spans="1:26" x14ac:dyDescent="0.25">
      <c r="A53" s="56" t="s">
        <v>15</v>
      </c>
      <c r="B53" s="55">
        <v>10057</v>
      </c>
      <c r="C53" s="116">
        <v>10041</v>
      </c>
      <c r="D53" s="55">
        <v>7402</v>
      </c>
      <c r="E53" s="116">
        <v>7321</v>
      </c>
      <c r="F53" s="55">
        <v>4818</v>
      </c>
      <c r="G53" s="116">
        <v>4619</v>
      </c>
      <c r="H53" s="55">
        <v>2714</v>
      </c>
      <c r="I53" s="116">
        <v>2690</v>
      </c>
      <c r="J53" s="55">
        <v>2288</v>
      </c>
      <c r="K53" s="116">
        <v>2267</v>
      </c>
      <c r="L53" s="164">
        <v>-1.2999999999999999E-2</v>
      </c>
      <c r="N53" s="138"/>
      <c r="O53" s="56" t="s">
        <v>15</v>
      </c>
      <c r="P53" s="116">
        <v>10290</v>
      </c>
      <c r="Q53" s="55">
        <v>10081</v>
      </c>
      <c r="R53" s="116">
        <v>7529</v>
      </c>
      <c r="S53" s="55">
        <v>7359</v>
      </c>
      <c r="T53" s="116">
        <v>4708</v>
      </c>
      <c r="U53" s="55">
        <v>4694</v>
      </c>
      <c r="V53" s="116">
        <v>2713</v>
      </c>
      <c r="W53" s="55">
        <v>2679</v>
      </c>
      <c r="X53" s="116">
        <v>2368</v>
      </c>
      <c r="Y53" s="55">
        <v>2308</v>
      </c>
      <c r="Z53" s="166">
        <v>1.7999999999999999E-2</v>
      </c>
    </row>
    <row r="54" spans="1:26" x14ac:dyDescent="0.25">
      <c r="A54" s="50" t="s">
        <v>11</v>
      </c>
      <c r="B54" s="52">
        <v>8997</v>
      </c>
      <c r="C54" s="115">
        <v>8931</v>
      </c>
      <c r="D54" s="52">
        <v>7079</v>
      </c>
      <c r="E54" s="115">
        <v>6846</v>
      </c>
      <c r="F54" s="52">
        <v>4796</v>
      </c>
      <c r="G54" s="115">
        <v>4517</v>
      </c>
      <c r="H54" s="52">
        <v>2415</v>
      </c>
      <c r="I54" s="115">
        <v>2410</v>
      </c>
      <c r="J54" s="52">
        <v>2115</v>
      </c>
      <c r="K54" s="115">
        <v>2054</v>
      </c>
      <c r="L54" s="163">
        <v>-2.8000000000000001E-2</v>
      </c>
      <c r="N54" s="138"/>
      <c r="O54" s="50" t="s">
        <v>11</v>
      </c>
      <c r="P54" s="115">
        <v>9091</v>
      </c>
      <c r="Q54" s="52">
        <v>8950</v>
      </c>
      <c r="R54" s="115">
        <v>7050</v>
      </c>
      <c r="S54" s="52">
        <v>6913</v>
      </c>
      <c r="T54" s="115">
        <v>4643</v>
      </c>
      <c r="U54" s="52">
        <v>4562</v>
      </c>
      <c r="V54" s="115">
        <v>2450</v>
      </c>
      <c r="W54" s="52">
        <v>2384</v>
      </c>
      <c r="X54" s="115">
        <v>2113</v>
      </c>
      <c r="Y54" s="52">
        <v>2104</v>
      </c>
      <c r="Z54" s="165">
        <v>1.7999999999999999E-2</v>
      </c>
    </row>
    <row r="55" spans="1:26" x14ac:dyDescent="0.25">
      <c r="A55" s="56" t="s">
        <v>12</v>
      </c>
      <c r="B55" s="55">
        <v>9819</v>
      </c>
      <c r="C55" s="116">
        <v>9434</v>
      </c>
      <c r="D55" s="55">
        <v>7300</v>
      </c>
      <c r="E55" s="116">
        <v>7207</v>
      </c>
      <c r="F55" s="55">
        <v>4814</v>
      </c>
      <c r="G55" s="116">
        <v>4707</v>
      </c>
      <c r="H55" s="55">
        <v>3068</v>
      </c>
      <c r="I55" s="116">
        <v>3027</v>
      </c>
      <c r="J55" s="55">
        <v>2805</v>
      </c>
      <c r="K55" s="116">
        <v>2814</v>
      </c>
      <c r="L55" s="164">
        <v>-2.7E-2</v>
      </c>
      <c r="N55" s="138"/>
      <c r="O55" s="56" t="s">
        <v>12</v>
      </c>
      <c r="P55" s="116">
        <v>9570</v>
      </c>
      <c r="Q55" s="55">
        <v>9378</v>
      </c>
      <c r="R55" s="116">
        <v>7232</v>
      </c>
      <c r="S55" s="55">
        <v>7203</v>
      </c>
      <c r="T55" s="116">
        <v>4600</v>
      </c>
      <c r="U55" s="55">
        <v>4661</v>
      </c>
      <c r="V55" s="116">
        <v>3050</v>
      </c>
      <c r="W55" s="55">
        <v>3045</v>
      </c>
      <c r="X55" s="116">
        <v>2927</v>
      </c>
      <c r="Y55" s="55">
        <v>2835</v>
      </c>
      <c r="Z55" s="166">
        <v>8.0000000000000002E-3</v>
      </c>
    </row>
    <row r="56" spans="1:26" x14ac:dyDescent="0.25">
      <c r="A56" s="50" t="s">
        <v>10</v>
      </c>
      <c r="B56" s="52">
        <v>11071</v>
      </c>
      <c r="C56" s="115">
        <v>11009</v>
      </c>
      <c r="D56" s="52">
        <v>8496</v>
      </c>
      <c r="E56" s="115">
        <v>8369</v>
      </c>
      <c r="F56" s="52">
        <v>5280</v>
      </c>
      <c r="G56" s="115">
        <v>5342</v>
      </c>
      <c r="H56" s="52">
        <v>2828</v>
      </c>
      <c r="I56" s="115">
        <v>2827</v>
      </c>
      <c r="J56" s="52">
        <v>2578</v>
      </c>
      <c r="K56" s="115">
        <v>2550</v>
      </c>
      <c r="L56" s="163">
        <v>-5.0000000000000001E-3</v>
      </c>
      <c r="N56" s="138"/>
      <c r="O56" s="50" t="s">
        <v>10</v>
      </c>
      <c r="P56" s="115">
        <v>10713</v>
      </c>
      <c r="Q56" s="52">
        <v>10992</v>
      </c>
      <c r="R56" s="115">
        <v>8219</v>
      </c>
      <c r="S56" s="52">
        <v>8245</v>
      </c>
      <c r="T56" s="115">
        <v>5272</v>
      </c>
      <c r="U56" s="52">
        <v>5264</v>
      </c>
      <c r="V56" s="115">
        <v>2729</v>
      </c>
      <c r="W56" s="52">
        <v>2809</v>
      </c>
      <c r="X56" s="115">
        <v>2421</v>
      </c>
      <c r="Y56" s="52">
        <v>2421</v>
      </c>
      <c r="Z56" s="163">
        <v>-1.2E-2</v>
      </c>
    </row>
    <row r="57" spans="1:26" x14ac:dyDescent="0.25">
      <c r="A57" s="56" t="s">
        <v>17</v>
      </c>
      <c r="B57" s="55">
        <v>7172</v>
      </c>
      <c r="C57" s="116">
        <v>7100</v>
      </c>
      <c r="D57" s="55">
        <v>4706</v>
      </c>
      <c r="E57" s="116">
        <v>4594</v>
      </c>
      <c r="F57" s="55">
        <v>2972</v>
      </c>
      <c r="G57" s="116">
        <v>3000</v>
      </c>
      <c r="H57" s="55">
        <v>2739</v>
      </c>
      <c r="I57" s="116">
        <v>2690</v>
      </c>
      <c r="J57" s="55">
        <v>2934</v>
      </c>
      <c r="K57" s="116">
        <v>2953</v>
      </c>
      <c r="L57" s="164">
        <v>-0.01</v>
      </c>
      <c r="N57" s="138"/>
      <c r="O57" s="56" t="s">
        <v>17</v>
      </c>
      <c r="P57" s="116">
        <v>6915</v>
      </c>
      <c r="Q57" s="55">
        <v>7099</v>
      </c>
      <c r="R57" s="116">
        <v>4585</v>
      </c>
      <c r="S57" s="55">
        <v>4598</v>
      </c>
      <c r="T57" s="116">
        <v>3098</v>
      </c>
      <c r="U57" s="55">
        <v>3030</v>
      </c>
      <c r="V57" s="116">
        <v>2706</v>
      </c>
      <c r="W57" s="55">
        <v>2718</v>
      </c>
      <c r="X57" s="116">
        <v>2964</v>
      </c>
      <c r="Y57" s="55">
        <v>2986</v>
      </c>
      <c r="Z57" s="164">
        <v>-8.9999999999999993E-3</v>
      </c>
    </row>
    <row r="58" spans="1:26" x14ac:dyDescent="0.25">
      <c r="A58" s="50" t="s">
        <v>18</v>
      </c>
      <c r="B58" s="52">
        <v>9389</v>
      </c>
      <c r="C58" s="115">
        <v>9693</v>
      </c>
      <c r="D58" s="52">
        <v>6386</v>
      </c>
      <c r="E58" s="115">
        <v>6570</v>
      </c>
      <c r="F58" s="52">
        <v>3911</v>
      </c>
      <c r="G58" s="115">
        <v>4006</v>
      </c>
      <c r="H58" s="52">
        <v>2742</v>
      </c>
      <c r="I58" s="115">
        <v>2725</v>
      </c>
      <c r="J58" s="52">
        <v>2450</v>
      </c>
      <c r="K58" s="115">
        <v>2489</v>
      </c>
      <c r="L58" s="165">
        <v>0.03</v>
      </c>
      <c r="N58" s="138"/>
      <c r="O58" s="50" t="s">
        <v>18</v>
      </c>
      <c r="P58" s="115">
        <v>9907</v>
      </c>
      <c r="Q58" s="52">
        <v>9782</v>
      </c>
      <c r="R58" s="115">
        <v>6748</v>
      </c>
      <c r="S58" s="52">
        <v>6534</v>
      </c>
      <c r="T58" s="115">
        <v>3959</v>
      </c>
      <c r="U58" s="52">
        <v>4006</v>
      </c>
      <c r="V58" s="115">
        <v>2882</v>
      </c>
      <c r="W58" s="52">
        <v>2808</v>
      </c>
      <c r="X58" s="115">
        <v>2483</v>
      </c>
      <c r="Y58" s="52">
        <v>2400</v>
      </c>
      <c r="Z58" s="165">
        <v>1.4E-2</v>
      </c>
    </row>
    <row r="59" spans="1:26" x14ac:dyDescent="0.25">
      <c r="A59" s="56" t="s">
        <v>16</v>
      </c>
      <c r="B59" s="55">
        <v>7860</v>
      </c>
      <c r="C59" s="116">
        <v>7645</v>
      </c>
      <c r="D59" s="55">
        <v>6185</v>
      </c>
      <c r="E59" s="116">
        <v>6130</v>
      </c>
      <c r="F59" s="55">
        <v>4463</v>
      </c>
      <c r="G59" s="116">
        <v>4445</v>
      </c>
      <c r="H59" s="55">
        <v>3260</v>
      </c>
      <c r="I59" s="116">
        <v>3155</v>
      </c>
      <c r="J59" s="55">
        <v>2574</v>
      </c>
      <c r="K59" s="116">
        <v>2489</v>
      </c>
      <c r="L59" s="164">
        <v>-1.6E-2</v>
      </c>
      <c r="N59" s="138"/>
      <c r="O59" s="56" t="s">
        <v>16</v>
      </c>
      <c r="P59" s="116">
        <v>7861</v>
      </c>
      <c r="Q59" s="55">
        <v>7661</v>
      </c>
      <c r="R59" s="116">
        <v>6306</v>
      </c>
      <c r="S59" s="55">
        <v>6089</v>
      </c>
      <c r="T59" s="116">
        <v>4342</v>
      </c>
      <c r="U59" s="55">
        <v>4494</v>
      </c>
      <c r="V59" s="116">
        <v>3194</v>
      </c>
      <c r="W59" s="55">
        <v>3117</v>
      </c>
      <c r="X59" s="116">
        <v>2506</v>
      </c>
      <c r="Y59" s="55">
        <v>2425</v>
      </c>
      <c r="Z59" s="166">
        <v>1.4999999999999999E-2</v>
      </c>
    </row>
    <row r="60" spans="1:26" x14ac:dyDescent="0.25">
      <c r="A60" s="50" t="s">
        <v>13</v>
      </c>
      <c r="B60" s="52">
        <v>9013</v>
      </c>
      <c r="C60" s="115">
        <v>8991</v>
      </c>
      <c r="D60" s="52">
        <v>6905</v>
      </c>
      <c r="E60" s="115">
        <v>6968</v>
      </c>
      <c r="F60" s="52">
        <v>4577</v>
      </c>
      <c r="G60" s="115">
        <v>4627</v>
      </c>
      <c r="H60" s="52">
        <v>2890</v>
      </c>
      <c r="I60" s="115">
        <v>2854</v>
      </c>
      <c r="J60" s="52">
        <v>2243</v>
      </c>
      <c r="K60" s="115">
        <v>2319</v>
      </c>
      <c r="L60" s="165">
        <v>4.0000000000000001E-3</v>
      </c>
      <c r="N60" s="138"/>
      <c r="O60" s="50" t="s">
        <v>13</v>
      </c>
      <c r="P60" s="115">
        <v>9028</v>
      </c>
      <c r="Q60" s="52">
        <v>8933</v>
      </c>
      <c r="R60" s="115">
        <v>7022</v>
      </c>
      <c r="S60" s="52">
        <v>6989</v>
      </c>
      <c r="T60" s="115">
        <v>4750</v>
      </c>
      <c r="U60" s="52">
        <v>4675</v>
      </c>
      <c r="V60" s="115">
        <v>2817</v>
      </c>
      <c r="W60" s="52">
        <v>2822</v>
      </c>
      <c r="X60" s="115">
        <v>2270</v>
      </c>
      <c r="Y60" s="52">
        <v>2270</v>
      </c>
      <c r="Z60" s="165">
        <v>0.01</v>
      </c>
    </row>
    <row r="61" spans="1:26" x14ac:dyDescent="0.25">
      <c r="A61" s="60" t="s">
        <v>45</v>
      </c>
      <c r="B61" s="65">
        <v>9239</v>
      </c>
      <c r="C61" s="117">
        <v>9157</v>
      </c>
      <c r="D61" s="65">
        <v>6860</v>
      </c>
      <c r="E61" s="117">
        <v>6788</v>
      </c>
      <c r="F61" s="65">
        <v>4478</v>
      </c>
      <c r="G61" s="117">
        <v>4437</v>
      </c>
      <c r="H61" s="65">
        <v>2839</v>
      </c>
      <c r="I61" s="117">
        <v>2808</v>
      </c>
      <c r="J61" s="65">
        <v>2498</v>
      </c>
      <c r="K61" s="117">
        <v>2502</v>
      </c>
      <c r="L61" s="167">
        <v>-0.01</v>
      </c>
      <c r="N61" s="138"/>
      <c r="O61" s="60" t="s">
        <v>45</v>
      </c>
      <c r="P61" s="117">
        <v>9239</v>
      </c>
      <c r="Q61" s="65">
        <v>9163</v>
      </c>
      <c r="R61" s="117">
        <v>6861</v>
      </c>
      <c r="S61" s="65">
        <v>6781</v>
      </c>
      <c r="T61" s="117">
        <v>4448</v>
      </c>
      <c r="U61" s="65">
        <v>4449</v>
      </c>
      <c r="V61" s="117">
        <v>2831</v>
      </c>
      <c r="W61" s="65">
        <v>2806</v>
      </c>
      <c r="X61" s="117">
        <v>2509</v>
      </c>
      <c r="Y61" s="65">
        <v>2479</v>
      </c>
      <c r="Z61" s="168">
        <v>8.0000000000000002E-3</v>
      </c>
    </row>
    <row r="62" spans="1:26" s="58" customFormat="1" ht="15.75" x14ac:dyDescent="0.25">
      <c r="A62" s="51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72"/>
      <c r="N62" s="138"/>
    </row>
    <row r="63" spans="1:26" s="5" customFormat="1" ht="18.75" x14ac:dyDescent="0.3">
      <c r="A63" s="59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26" ht="18.75" x14ac:dyDescent="0.3">
      <c r="A64" s="182" t="s">
        <v>278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N64" s="138"/>
      <c r="O64" s="182" t="s">
        <v>286</v>
      </c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</row>
    <row r="65" spans="1:26" x14ac:dyDescent="0.25">
      <c r="N65" s="138"/>
    </row>
    <row r="66" spans="1:26" s="46" customFormat="1" ht="18.75" customHeight="1" x14ac:dyDescent="0.3">
      <c r="A66" s="184" t="s">
        <v>29</v>
      </c>
      <c r="B66" s="184"/>
      <c r="C66" s="184"/>
      <c r="D66" s="184"/>
      <c r="E66" s="184"/>
      <c r="F66" s="184"/>
      <c r="G66" s="184"/>
      <c r="H66" s="184"/>
      <c r="I66" s="184"/>
      <c r="J66" s="153"/>
      <c r="K66" s="153"/>
      <c r="L66" s="185" t="s">
        <v>30</v>
      </c>
      <c r="N66" s="139"/>
      <c r="O66" s="184" t="s">
        <v>29</v>
      </c>
      <c r="P66" s="184"/>
      <c r="Q66" s="184"/>
      <c r="R66" s="184"/>
      <c r="S66" s="184"/>
      <c r="T66" s="184"/>
      <c r="U66" s="184"/>
      <c r="V66" s="184"/>
      <c r="W66" s="184"/>
      <c r="X66" s="158"/>
      <c r="Y66" s="158"/>
      <c r="Z66" s="185" t="s">
        <v>30</v>
      </c>
    </row>
    <row r="67" spans="1:26" s="49" customFormat="1" ht="31.5" customHeight="1" x14ac:dyDescent="0.25">
      <c r="A67" s="154"/>
      <c r="B67" s="186" t="s">
        <v>31</v>
      </c>
      <c r="C67" s="186"/>
      <c r="D67" s="187" t="s">
        <v>36</v>
      </c>
      <c r="E67" s="186"/>
      <c r="F67" s="187" t="s">
        <v>37</v>
      </c>
      <c r="G67" s="186"/>
      <c r="H67" s="187" t="s">
        <v>38</v>
      </c>
      <c r="I67" s="186"/>
      <c r="J67" s="186" t="s">
        <v>32</v>
      </c>
      <c r="K67" s="186"/>
      <c r="L67" s="185"/>
      <c r="N67" s="140"/>
      <c r="O67" s="159"/>
      <c r="P67" s="186" t="s">
        <v>31</v>
      </c>
      <c r="Q67" s="186"/>
      <c r="R67" s="187" t="s">
        <v>36</v>
      </c>
      <c r="S67" s="186"/>
      <c r="T67" s="187" t="s">
        <v>37</v>
      </c>
      <c r="U67" s="186"/>
      <c r="V67" s="187" t="s">
        <v>38</v>
      </c>
      <c r="W67" s="186"/>
      <c r="X67" s="186" t="s">
        <v>32</v>
      </c>
      <c r="Y67" s="186"/>
      <c r="Z67" s="185"/>
    </row>
    <row r="68" spans="1:26" x14ac:dyDescent="0.25">
      <c r="A68" s="54"/>
      <c r="B68" s="54" t="s">
        <v>33</v>
      </c>
      <c r="C68" s="54" t="s">
        <v>34</v>
      </c>
      <c r="D68" s="54" t="s">
        <v>33</v>
      </c>
      <c r="E68" s="54" t="s">
        <v>34</v>
      </c>
      <c r="F68" s="54" t="s">
        <v>33</v>
      </c>
      <c r="G68" s="54" t="s">
        <v>34</v>
      </c>
      <c r="H68" s="54" t="s">
        <v>33</v>
      </c>
      <c r="I68" s="54" t="s">
        <v>34</v>
      </c>
      <c r="J68" s="54" t="s">
        <v>33</v>
      </c>
      <c r="K68" s="54" t="s">
        <v>34</v>
      </c>
      <c r="L68" s="185"/>
      <c r="N68" s="138"/>
      <c r="O68" s="54"/>
      <c r="P68" s="54" t="s">
        <v>33</v>
      </c>
      <c r="Q68" s="54" t="s">
        <v>34</v>
      </c>
      <c r="R68" s="54" t="s">
        <v>33</v>
      </c>
      <c r="S68" s="54" t="s">
        <v>34</v>
      </c>
      <c r="T68" s="54" t="s">
        <v>33</v>
      </c>
      <c r="U68" s="54" t="s">
        <v>34</v>
      </c>
      <c r="V68" s="54" t="s">
        <v>33</v>
      </c>
      <c r="W68" s="54" t="s">
        <v>34</v>
      </c>
      <c r="X68" s="54" t="s">
        <v>33</v>
      </c>
      <c r="Y68" s="54" t="s">
        <v>34</v>
      </c>
      <c r="Z68" s="185"/>
    </row>
    <row r="69" spans="1:26" x14ac:dyDescent="0.25">
      <c r="A69" s="50" t="s">
        <v>14</v>
      </c>
      <c r="B69" s="52">
        <v>9904</v>
      </c>
      <c r="C69" s="115">
        <v>10107</v>
      </c>
      <c r="D69" s="52">
        <v>7262</v>
      </c>
      <c r="E69" s="115">
        <v>7500</v>
      </c>
      <c r="F69" s="52">
        <v>4643</v>
      </c>
      <c r="G69" s="115">
        <v>4826</v>
      </c>
      <c r="H69" s="52">
        <v>2742</v>
      </c>
      <c r="I69" s="115">
        <v>2853</v>
      </c>
      <c r="J69" s="52">
        <v>2324</v>
      </c>
      <c r="K69" s="115">
        <v>2432</v>
      </c>
      <c r="L69" s="141" t="s">
        <v>279</v>
      </c>
      <c r="N69" s="138"/>
      <c r="O69" s="50" t="s">
        <v>14</v>
      </c>
      <c r="P69" s="115">
        <v>9799</v>
      </c>
      <c r="Q69" s="52">
        <v>10140</v>
      </c>
      <c r="R69" s="115">
        <v>7283</v>
      </c>
      <c r="S69" s="52">
        <v>7544</v>
      </c>
      <c r="T69" s="115">
        <v>4699</v>
      </c>
      <c r="U69" s="52">
        <v>4891</v>
      </c>
      <c r="V69" s="115">
        <v>2845</v>
      </c>
      <c r="W69" s="52">
        <v>2815</v>
      </c>
      <c r="X69" s="115">
        <v>2462</v>
      </c>
      <c r="Y69" s="52">
        <v>2470</v>
      </c>
      <c r="Z69" s="143" t="s">
        <v>145</v>
      </c>
    </row>
    <row r="70" spans="1:26" x14ac:dyDescent="0.25">
      <c r="A70" s="56" t="s">
        <v>15</v>
      </c>
      <c r="B70" s="55">
        <v>9888</v>
      </c>
      <c r="C70" s="116">
        <v>10254</v>
      </c>
      <c r="D70" s="55">
        <v>7210</v>
      </c>
      <c r="E70" s="116">
        <v>7523</v>
      </c>
      <c r="F70" s="55">
        <v>4568</v>
      </c>
      <c r="G70" s="116">
        <v>4821</v>
      </c>
      <c r="H70" s="55">
        <v>2711</v>
      </c>
      <c r="I70" s="116">
        <v>2800</v>
      </c>
      <c r="J70" s="55">
        <v>2200</v>
      </c>
      <c r="K70" s="116">
        <v>2253</v>
      </c>
      <c r="L70" s="142" t="s">
        <v>280</v>
      </c>
      <c r="N70" s="138"/>
      <c r="O70" s="56" t="s">
        <v>15</v>
      </c>
      <c r="P70" s="116">
        <v>10087</v>
      </c>
      <c r="Q70" s="55">
        <v>10279</v>
      </c>
      <c r="R70" s="116">
        <v>7324</v>
      </c>
      <c r="S70" s="55">
        <v>7491</v>
      </c>
      <c r="T70" s="116">
        <v>4741</v>
      </c>
      <c r="U70" s="55">
        <v>4915</v>
      </c>
      <c r="V70" s="116">
        <v>2741</v>
      </c>
      <c r="W70" s="55">
        <v>2767</v>
      </c>
      <c r="X70" s="116">
        <v>2337</v>
      </c>
      <c r="Y70" s="55">
        <v>2285</v>
      </c>
      <c r="Z70" s="144" t="s">
        <v>287</v>
      </c>
    </row>
    <row r="71" spans="1:26" x14ac:dyDescent="0.25">
      <c r="A71" s="50" t="s">
        <v>11</v>
      </c>
      <c r="B71" s="52">
        <v>8809</v>
      </c>
      <c r="C71" s="115">
        <v>9035</v>
      </c>
      <c r="D71" s="52">
        <v>6660</v>
      </c>
      <c r="E71" s="115">
        <v>6940</v>
      </c>
      <c r="F71" s="52">
        <v>4501</v>
      </c>
      <c r="G71" s="115">
        <v>4789</v>
      </c>
      <c r="H71" s="52">
        <v>2213</v>
      </c>
      <c r="I71" s="115">
        <v>2334</v>
      </c>
      <c r="J71" s="52">
        <v>1713</v>
      </c>
      <c r="K71" s="115">
        <v>1878</v>
      </c>
      <c r="L71" s="141" t="s">
        <v>281</v>
      </c>
      <c r="N71" s="138"/>
      <c r="O71" s="50" t="s">
        <v>11</v>
      </c>
      <c r="P71" s="115">
        <v>8999</v>
      </c>
      <c r="Q71" s="52">
        <v>9039</v>
      </c>
      <c r="R71" s="115">
        <v>6995</v>
      </c>
      <c r="S71" s="52">
        <v>6969</v>
      </c>
      <c r="T71" s="115">
        <v>4871</v>
      </c>
      <c r="U71" s="52">
        <v>4857</v>
      </c>
      <c r="V71" s="115">
        <v>2397</v>
      </c>
      <c r="W71" s="52">
        <v>2334</v>
      </c>
      <c r="X71" s="115">
        <v>2074</v>
      </c>
      <c r="Y71" s="52">
        <v>1958</v>
      </c>
      <c r="Z71" s="141" t="s">
        <v>288</v>
      </c>
    </row>
    <row r="72" spans="1:26" x14ac:dyDescent="0.25">
      <c r="A72" s="56" t="s">
        <v>12</v>
      </c>
      <c r="B72" s="55">
        <v>9373</v>
      </c>
      <c r="C72" s="116">
        <v>9759</v>
      </c>
      <c r="D72" s="55">
        <v>7047</v>
      </c>
      <c r="E72" s="116">
        <v>7175</v>
      </c>
      <c r="F72" s="55">
        <v>4438</v>
      </c>
      <c r="G72" s="116">
        <v>4700</v>
      </c>
      <c r="H72" s="55">
        <v>2881</v>
      </c>
      <c r="I72" s="116">
        <v>2963</v>
      </c>
      <c r="J72" s="55">
        <v>2670</v>
      </c>
      <c r="K72" s="116">
        <v>2734</v>
      </c>
      <c r="L72" s="142" t="s">
        <v>282</v>
      </c>
      <c r="N72" s="138"/>
      <c r="O72" s="56" t="s">
        <v>12</v>
      </c>
      <c r="P72" s="116">
        <v>9804</v>
      </c>
      <c r="Q72" s="55">
        <v>9895</v>
      </c>
      <c r="R72" s="116">
        <v>7292</v>
      </c>
      <c r="S72" s="55">
        <v>7118</v>
      </c>
      <c r="T72" s="116">
        <v>4829</v>
      </c>
      <c r="U72" s="55">
        <v>4755</v>
      </c>
      <c r="V72" s="116">
        <v>3063</v>
      </c>
      <c r="W72" s="55">
        <v>3067</v>
      </c>
      <c r="X72" s="116">
        <v>2813</v>
      </c>
      <c r="Y72" s="55">
        <v>2813</v>
      </c>
      <c r="Z72" s="142" t="s">
        <v>289</v>
      </c>
    </row>
    <row r="73" spans="1:26" x14ac:dyDescent="0.25">
      <c r="A73" s="50" t="s">
        <v>10</v>
      </c>
      <c r="B73" s="52">
        <v>10814</v>
      </c>
      <c r="C73" s="115">
        <v>10969</v>
      </c>
      <c r="D73" s="52">
        <v>8250</v>
      </c>
      <c r="E73" s="115">
        <v>8452</v>
      </c>
      <c r="F73" s="52">
        <v>5297</v>
      </c>
      <c r="G73" s="115">
        <v>5439</v>
      </c>
      <c r="H73" s="52">
        <v>2960</v>
      </c>
      <c r="I73" s="115">
        <v>2939</v>
      </c>
      <c r="J73" s="52">
        <v>2565</v>
      </c>
      <c r="K73" s="115">
        <v>2538</v>
      </c>
      <c r="L73" s="141" t="s">
        <v>283</v>
      </c>
      <c r="N73" s="138"/>
      <c r="O73" s="50" t="s">
        <v>10</v>
      </c>
      <c r="P73" s="115">
        <v>11029</v>
      </c>
      <c r="Q73" s="52">
        <v>10999</v>
      </c>
      <c r="R73" s="115">
        <v>8499</v>
      </c>
      <c r="S73" s="52">
        <v>8570</v>
      </c>
      <c r="T73" s="115">
        <v>5268</v>
      </c>
      <c r="U73" s="52">
        <v>5388</v>
      </c>
      <c r="V73" s="115">
        <v>2824</v>
      </c>
      <c r="W73" s="52">
        <v>2835</v>
      </c>
      <c r="X73" s="115">
        <v>2602</v>
      </c>
      <c r="Y73" s="52">
        <v>2625</v>
      </c>
      <c r="Z73" s="143" t="s">
        <v>290</v>
      </c>
    </row>
    <row r="74" spans="1:26" x14ac:dyDescent="0.25">
      <c r="A74" s="56" t="s">
        <v>17</v>
      </c>
      <c r="B74" s="55">
        <v>7017</v>
      </c>
      <c r="C74" s="116">
        <v>7274</v>
      </c>
      <c r="D74" s="55">
        <v>4676</v>
      </c>
      <c r="E74" s="116">
        <v>4761</v>
      </c>
      <c r="F74" s="55">
        <v>3064</v>
      </c>
      <c r="G74" s="116">
        <v>2964</v>
      </c>
      <c r="H74" s="55">
        <v>2548</v>
      </c>
      <c r="I74" s="116">
        <v>2630</v>
      </c>
      <c r="J74" s="55">
        <v>2856</v>
      </c>
      <c r="K74" s="116">
        <v>3012</v>
      </c>
      <c r="L74" s="142" t="s">
        <v>284</v>
      </c>
      <c r="N74" s="138"/>
      <c r="O74" s="56" t="s">
        <v>17</v>
      </c>
      <c r="P74" s="116">
        <v>7188</v>
      </c>
      <c r="Q74" s="55">
        <v>7190</v>
      </c>
      <c r="R74" s="116">
        <v>4666</v>
      </c>
      <c r="S74" s="55">
        <v>4699</v>
      </c>
      <c r="T74" s="116">
        <v>2952</v>
      </c>
      <c r="U74" s="55">
        <v>2952</v>
      </c>
      <c r="V74" s="116">
        <v>2709</v>
      </c>
      <c r="W74" s="55">
        <v>2650</v>
      </c>
      <c r="X74" s="116">
        <v>2979</v>
      </c>
      <c r="Y74" s="55">
        <v>3003</v>
      </c>
      <c r="Z74" s="144" t="s">
        <v>291</v>
      </c>
    </row>
    <row r="75" spans="1:26" x14ac:dyDescent="0.25">
      <c r="A75" s="50" t="s">
        <v>18</v>
      </c>
      <c r="B75" s="52">
        <v>9451</v>
      </c>
      <c r="C75" s="115">
        <v>9620</v>
      </c>
      <c r="D75" s="52">
        <v>6156</v>
      </c>
      <c r="E75" s="115">
        <v>6404</v>
      </c>
      <c r="F75" s="52">
        <v>3727</v>
      </c>
      <c r="G75" s="115">
        <v>3822</v>
      </c>
      <c r="H75" s="52">
        <v>2640</v>
      </c>
      <c r="I75" s="115">
        <v>2744</v>
      </c>
      <c r="J75" s="52">
        <v>2285</v>
      </c>
      <c r="K75" s="115">
        <v>2469</v>
      </c>
      <c r="L75" s="141" t="s">
        <v>268</v>
      </c>
      <c r="N75" s="138"/>
      <c r="O75" s="50" t="s">
        <v>18</v>
      </c>
      <c r="P75" s="115">
        <v>9364</v>
      </c>
      <c r="Q75" s="52">
        <v>9721</v>
      </c>
      <c r="R75" s="115">
        <v>6341</v>
      </c>
      <c r="S75" s="52">
        <v>6475</v>
      </c>
      <c r="T75" s="115">
        <v>3875</v>
      </c>
      <c r="U75" s="52">
        <v>3909</v>
      </c>
      <c r="V75" s="115">
        <v>2708</v>
      </c>
      <c r="W75" s="52">
        <v>2773</v>
      </c>
      <c r="X75" s="115">
        <v>2410</v>
      </c>
      <c r="Y75" s="52">
        <v>2423</v>
      </c>
      <c r="Z75" s="143" t="s">
        <v>292</v>
      </c>
    </row>
    <row r="76" spans="1:26" x14ac:dyDescent="0.25">
      <c r="A76" s="56" t="s">
        <v>16</v>
      </c>
      <c r="B76" s="55">
        <v>7792</v>
      </c>
      <c r="C76" s="116">
        <v>8064</v>
      </c>
      <c r="D76" s="55">
        <v>6193</v>
      </c>
      <c r="E76" s="116">
        <v>6363</v>
      </c>
      <c r="F76" s="55">
        <v>4500</v>
      </c>
      <c r="G76" s="116">
        <v>4671</v>
      </c>
      <c r="H76" s="55">
        <v>3164</v>
      </c>
      <c r="I76" s="116">
        <v>3294</v>
      </c>
      <c r="J76" s="55">
        <v>2383</v>
      </c>
      <c r="K76" s="116">
        <v>2338</v>
      </c>
      <c r="L76" s="142" t="s">
        <v>285</v>
      </c>
      <c r="N76" s="138"/>
      <c r="O76" s="56" t="s">
        <v>16</v>
      </c>
      <c r="P76" s="116">
        <v>7850</v>
      </c>
      <c r="Q76" s="55">
        <v>7956</v>
      </c>
      <c r="R76" s="116">
        <v>6105</v>
      </c>
      <c r="S76" s="55">
        <v>6256</v>
      </c>
      <c r="T76" s="116">
        <v>4428</v>
      </c>
      <c r="U76" s="55">
        <v>4614</v>
      </c>
      <c r="V76" s="116">
        <v>3233</v>
      </c>
      <c r="W76" s="55">
        <v>3279</v>
      </c>
      <c r="X76" s="116">
        <v>2560</v>
      </c>
      <c r="Y76" s="55">
        <v>2499</v>
      </c>
      <c r="Z76" s="144" t="s">
        <v>254</v>
      </c>
    </row>
    <row r="77" spans="1:26" x14ac:dyDescent="0.25">
      <c r="A77" s="50" t="s">
        <v>13</v>
      </c>
      <c r="B77" s="52">
        <v>9053</v>
      </c>
      <c r="C77" s="115">
        <v>9304</v>
      </c>
      <c r="D77" s="52">
        <v>7197</v>
      </c>
      <c r="E77" s="115">
        <v>7205</v>
      </c>
      <c r="F77" s="52">
        <v>4845</v>
      </c>
      <c r="G77" s="115">
        <v>4935</v>
      </c>
      <c r="H77" s="52">
        <v>2817</v>
      </c>
      <c r="I77" s="115">
        <v>2905</v>
      </c>
      <c r="J77" s="52">
        <v>2300</v>
      </c>
      <c r="K77" s="115">
        <v>2329</v>
      </c>
      <c r="L77" s="141" t="s">
        <v>124</v>
      </c>
      <c r="N77" s="138"/>
      <c r="O77" s="50" t="s">
        <v>13</v>
      </c>
      <c r="P77" s="115">
        <v>9014</v>
      </c>
      <c r="Q77" s="52">
        <v>9304</v>
      </c>
      <c r="R77" s="115">
        <v>6894</v>
      </c>
      <c r="S77" s="52">
        <v>7131</v>
      </c>
      <c r="T77" s="115">
        <v>4594</v>
      </c>
      <c r="U77" s="52">
        <v>4894</v>
      </c>
      <c r="V77" s="115">
        <v>2822</v>
      </c>
      <c r="W77" s="52">
        <v>2811</v>
      </c>
      <c r="X77" s="115">
        <v>2200</v>
      </c>
      <c r="Y77" s="52">
        <v>2200</v>
      </c>
      <c r="Z77" s="143" t="s">
        <v>153</v>
      </c>
    </row>
    <row r="78" spans="1:26" x14ac:dyDescent="0.25">
      <c r="A78" s="60" t="s">
        <v>45</v>
      </c>
      <c r="B78" s="65">
        <v>9122</v>
      </c>
      <c r="C78" s="117">
        <v>9376</v>
      </c>
      <c r="D78" s="65">
        <v>6739</v>
      </c>
      <c r="E78" s="117">
        <v>6925</v>
      </c>
      <c r="F78" s="65">
        <v>4398</v>
      </c>
      <c r="G78" s="117">
        <v>4552</v>
      </c>
      <c r="H78" s="65">
        <v>2742</v>
      </c>
      <c r="I78" s="117">
        <v>2829</v>
      </c>
      <c r="J78" s="65">
        <v>2366</v>
      </c>
      <c r="K78" s="117">
        <v>2442</v>
      </c>
      <c r="L78" s="156" t="s">
        <v>279</v>
      </c>
      <c r="N78" s="138"/>
      <c r="O78" s="60" t="s">
        <v>45</v>
      </c>
      <c r="P78" s="117">
        <v>9237</v>
      </c>
      <c r="Q78" s="65">
        <v>9392</v>
      </c>
      <c r="R78" s="117">
        <v>6822</v>
      </c>
      <c r="S78" s="65">
        <v>6917</v>
      </c>
      <c r="T78" s="117">
        <v>4473</v>
      </c>
      <c r="U78" s="65">
        <v>4575</v>
      </c>
      <c r="V78" s="117">
        <v>2816</v>
      </c>
      <c r="W78" s="65">
        <v>2815</v>
      </c>
      <c r="X78" s="117">
        <v>2493</v>
      </c>
      <c r="Y78" s="65">
        <v>2475</v>
      </c>
      <c r="Z78" s="162" t="s">
        <v>293</v>
      </c>
    </row>
    <row r="79" spans="1:26" s="58" customFormat="1" ht="15.75" x14ac:dyDescent="0.25">
      <c r="A79" s="51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72"/>
      <c r="N79" s="138"/>
    </row>
    <row r="80" spans="1:26" s="5" customFormat="1" ht="18.75" x14ac:dyDescent="0.3">
      <c r="A80" s="59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86"/>
      <c r="P80" s="64"/>
      <c r="Q80" s="64"/>
      <c r="Z80" s="68"/>
    </row>
    <row r="81" spans="1:27" ht="18.75" x14ac:dyDescent="0.3">
      <c r="A81" s="182" t="s">
        <v>266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N81" s="138"/>
      <c r="O81" s="182" t="s">
        <v>274</v>
      </c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38"/>
    </row>
    <row r="82" spans="1:27" x14ac:dyDescent="0.25">
      <c r="N82" s="138"/>
      <c r="AA82" s="138"/>
    </row>
    <row r="83" spans="1:27" s="46" customFormat="1" ht="18.75" customHeight="1" x14ac:dyDescent="0.3">
      <c r="A83" s="184" t="s">
        <v>29</v>
      </c>
      <c r="B83" s="184"/>
      <c r="C83" s="184"/>
      <c r="D83" s="184"/>
      <c r="E83" s="184"/>
      <c r="F83" s="184"/>
      <c r="G83" s="184"/>
      <c r="H83" s="184"/>
      <c r="I83" s="184"/>
      <c r="J83" s="133"/>
      <c r="K83" s="133"/>
      <c r="L83" s="185" t="s">
        <v>30</v>
      </c>
      <c r="N83" s="139"/>
      <c r="O83" s="184" t="s">
        <v>29</v>
      </c>
      <c r="P83" s="184"/>
      <c r="Q83" s="184"/>
      <c r="R83" s="184"/>
      <c r="S83" s="184"/>
      <c r="T83" s="184"/>
      <c r="U83" s="184"/>
      <c r="V83" s="184"/>
      <c r="W83" s="184"/>
      <c r="X83" s="147"/>
      <c r="Y83" s="147"/>
      <c r="Z83" s="185" t="s">
        <v>30</v>
      </c>
      <c r="AA83" s="139"/>
    </row>
    <row r="84" spans="1:27" s="49" customFormat="1" ht="31.5" customHeight="1" x14ac:dyDescent="0.25">
      <c r="A84" s="134"/>
      <c r="B84" s="186" t="s">
        <v>31</v>
      </c>
      <c r="C84" s="186"/>
      <c r="D84" s="187" t="s">
        <v>36</v>
      </c>
      <c r="E84" s="186"/>
      <c r="F84" s="187" t="s">
        <v>37</v>
      </c>
      <c r="G84" s="186"/>
      <c r="H84" s="187" t="s">
        <v>38</v>
      </c>
      <c r="I84" s="186"/>
      <c r="J84" s="186" t="s">
        <v>32</v>
      </c>
      <c r="K84" s="186"/>
      <c r="L84" s="185"/>
      <c r="N84" s="140"/>
      <c r="O84" s="148"/>
      <c r="P84" s="186" t="s">
        <v>31</v>
      </c>
      <c r="Q84" s="186"/>
      <c r="R84" s="187" t="s">
        <v>36</v>
      </c>
      <c r="S84" s="186"/>
      <c r="T84" s="187" t="s">
        <v>37</v>
      </c>
      <c r="U84" s="186"/>
      <c r="V84" s="187" t="s">
        <v>38</v>
      </c>
      <c r="W84" s="186"/>
      <c r="X84" s="186" t="s">
        <v>32</v>
      </c>
      <c r="Y84" s="186"/>
      <c r="Z84" s="185"/>
      <c r="AA84" s="140"/>
    </row>
    <row r="85" spans="1:27" x14ac:dyDescent="0.25">
      <c r="A85" s="54"/>
      <c r="B85" s="54" t="s">
        <v>33</v>
      </c>
      <c r="C85" s="54" t="s">
        <v>34</v>
      </c>
      <c r="D85" s="54" t="s">
        <v>33</v>
      </c>
      <c r="E85" s="54" t="s">
        <v>34</v>
      </c>
      <c r="F85" s="54" t="s">
        <v>33</v>
      </c>
      <c r="G85" s="54" t="s">
        <v>34</v>
      </c>
      <c r="H85" s="54" t="s">
        <v>33</v>
      </c>
      <c r="I85" s="54" t="s">
        <v>34</v>
      </c>
      <c r="J85" s="54" t="s">
        <v>33</v>
      </c>
      <c r="K85" s="54" t="s">
        <v>34</v>
      </c>
      <c r="L85" s="185"/>
      <c r="N85" s="138"/>
      <c r="O85" s="54"/>
      <c r="P85" s="54" t="s">
        <v>33</v>
      </c>
      <c r="Q85" s="54" t="s">
        <v>34</v>
      </c>
      <c r="R85" s="54" t="s">
        <v>33</v>
      </c>
      <c r="S85" s="54" t="s">
        <v>34</v>
      </c>
      <c r="T85" s="54" t="s">
        <v>33</v>
      </c>
      <c r="U85" s="54" t="s">
        <v>34</v>
      </c>
      <c r="V85" s="54" t="s">
        <v>33</v>
      </c>
      <c r="W85" s="54" t="s">
        <v>34</v>
      </c>
      <c r="X85" s="54" t="s">
        <v>33</v>
      </c>
      <c r="Y85" s="54" t="s">
        <v>34</v>
      </c>
      <c r="Z85" s="185"/>
      <c r="AA85" s="138"/>
    </row>
    <row r="86" spans="1:27" x14ac:dyDescent="0.25">
      <c r="A86" s="50" t="s">
        <v>14</v>
      </c>
      <c r="B86" s="52">
        <v>9285</v>
      </c>
      <c r="C86" s="115">
        <v>9645</v>
      </c>
      <c r="D86" s="52">
        <v>6725</v>
      </c>
      <c r="E86" s="115">
        <v>6901</v>
      </c>
      <c r="F86" s="52">
        <v>4267</v>
      </c>
      <c r="G86" s="115">
        <v>4289</v>
      </c>
      <c r="H86" s="52">
        <v>2701</v>
      </c>
      <c r="I86" s="115">
        <v>2675</v>
      </c>
      <c r="J86" s="52">
        <v>2334</v>
      </c>
      <c r="K86" s="115">
        <v>2315</v>
      </c>
      <c r="L86" s="141" t="s">
        <v>267</v>
      </c>
      <c r="N86" s="138"/>
      <c r="O86" s="50" t="s">
        <v>14</v>
      </c>
      <c r="P86" s="115">
        <v>9855</v>
      </c>
      <c r="Q86" s="52">
        <v>9609</v>
      </c>
      <c r="R86" s="115">
        <v>7256</v>
      </c>
      <c r="S86" s="52">
        <v>6992</v>
      </c>
      <c r="T86" s="115">
        <v>4586</v>
      </c>
      <c r="U86" s="52">
        <v>4389</v>
      </c>
      <c r="V86" s="115">
        <v>2714</v>
      </c>
      <c r="W86" s="52">
        <v>2680</v>
      </c>
      <c r="X86" s="115">
        <v>2310</v>
      </c>
      <c r="Y86" s="52">
        <v>2310</v>
      </c>
      <c r="Z86" s="141" t="s">
        <v>275</v>
      </c>
      <c r="AA86" s="138"/>
    </row>
    <row r="87" spans="1:27" x14ac:dyDescent="0.25">
      <c r="A87" s="56" t="s">
        <v>15</v>
      </c>
      <c r="B87" s="55">
        <v>9486</v>
      </c>
      <c r="C87" s="116">
        <v>9568</v>
      </c>
      <c r="D87" s="55">
        <v>6904</v>
      </c>
      <c r="E87" s="116">
        <v>7026</v>
      </c>
      <c r="F87" s="55">
        <v>4253</v>
      </c>
      <c r="G87" s="116">
        <v>4285</v>
      </c>
      <c r="H87" s="55">
        <v>2709</v>
      </c>
      <c r="I87" s="116">
        <v>2684</v>
      </c>
      <c r="J87" s="55">
        <v>2165</v>
      </c>
      <c r="K87" s="116">
        <v>2137</v>
      </c>
      <c r="L87" s="142" t="s">
        <v>123</v>
      </c>
      <c r="N87" s="138"/>
      <c r="O87" s="56" t="s">
        <v>15</v>
      </c>
      <c r="P87" s="116">
        <v>9903</v>
      </c>
      <c r="Q87" s="55">
        <v>9627</v>
      </c>
      <c r="R87" s="116">
        <v>7284</v>
      </c>
      <c r="S87" s="55">
        <v>7025</v>
      </c>
      <c r="T87" s="116">
        <v>4494</v>
      </c>
      <c r="U87" s="55">
        <v>4268</v>
      </c>
      <c r="V87" s="116">
        <v>2769</v>
      </c>
      <c r="W87" s="55">
        <v>2711</v>
      </c>
      <c r="X87" s="116">
        <v>2237</v>
      </c>
      <c r="Y87" s="55">
        <v>2121</v>
      </c>
      <c r="Z87" s="142" t="s">
        <v>276</v>
      </c>
      <c r="AA87" s="138"/>
    </row>
    <row r="88" spans="1:27" x14ac:dyDescent="0.25">
      <c r="A88" s="50" t="s">
        <v>11</v>
      </c>
      <c r="B88" s="52">
        <v>8747</v>
      </c>
      <c r="C88" s="115">
        <v>8717</v>
      </c>
      <c r="D88" s="52">
        <v>6550</v>
      </c>
      <c r="E88" s="115">
        <v>6526</v>
      </c>
      <c r="F88" s="52">
        <v>4453</v>
      </c>
      <c r="G88" s="115">
        <v>4400</v>
      </c>
      <c r="H88" s="52">
        <v>2202</v>
      </c>
      <c r="I88" s="115">
        <v>2140</v>
      </c>
      <c r="J88" s="52">
        <v>1705</v>
      </c>
      <c r="K88" s="115">
        <v>1713</v>
      </c>
      <c r="L88" s="143" t="s">
        <v>129</v>
      </c>
      <c r="N88" s="138"/>
      <c r="O88" s="50" t="s">
        <v>11</v>
      </c>
      <c r="P88" s="115">
        <v>8811</v>
      </c>
      <c r="Q88" s="52">
        <v>8731</v>
      </c>
      <c r="R88" s="115">
        <v>6613</v>
      </c>
      <c r="S88" s="52">
        <v>6561</v>
      </c>
      <c r="T88" s="115">
        <v>4453</v>
      </c>
      <c r="U88" s="52">
        <v>4432</v>
      </c>
      <c r="V88" s="115">
        <v>2197</v>
      </c>
      <c r="W88" s="52">
        <v>2166</v>
      </c>
      <c r="X88" s="115">
        <v>1780</v>
      </c>
      <c r="Y88" s="52">
        <v>1740</v>
      </c>
      <c r="Z88" s="141" t="s">
        <v>126</v>
      </c>
      <c r="AA88" s="138"/>
    </row>
    <row r="89" spans="1:27" x14ac:dyDescent="0.25">
      <c r="A89" s="56" t="s">
        <v>12</v>
      </c>
      <c r="B89" s="55">
        <v>8830</v>
      </c>
      <c r="C89" s="116">
        <v>8997</v>
      </c>
      <c r="D89" s="55">
        <v>6575</v>
      </c>
      <c r="E89" s="116">
        <v>6834</v>
      </c>
      <c r="F89" s="55">
        <v>4193</v>
      </c>
      <c r="G89" s="116">
        <v>4278</v>
      </c>
      <c r="H89" s="55">
        <v>2646</v>
      </c>
      <c r="I89" s="116">
        <v>2723</v>
      </c>
      <c r="J89" s="55">
        <v>2432</v>
      </c>
      <c r="K89" s="116">
        <v>2498</v>
      </c>
      <c r="L89" s="142" t="s">
        <v>268</v>
      </c>
      <c r="N89" s="138"/>
      <c r="O89" s="56" t="s">
        <v>12</v>
      </c>
      <c r="P89" s="116">
        <v>9358</v>
      </c>
      <c r="Q89" s="55">
        <v>8951</v>
      </c>
      <c r="R89" s="116">
        <v>6955</v>
      </c>
      <c r="S89" s="55">
        <v>6836</v>
      </c>
      <c r="T89" s="116">
        <v>4318</v>
      </c>
      <c r="U89" s="55">
        <v>4216</v>
      </c>
      <c r="V89" s="116">
        <v>2842</v>
      </c>
      <c r="W89" s="55">
        <v>2748</v>
      </c>
      <c r="X89" s="116">
        <v>2605</v>
      </c>
      <c r="Y89" s="55">
        <v>2520</v>
      </c>
      <c r="Z89" s="142" t="s">
        <v>136</v>
      </c>
      <c r="AA89" s="138"/>
    </row>
    <row r="90" spans="1:27" x14ac:dyDescent="0.25">
      <c r="A90" s="50" t="s">
        <v>10</v>
      </c>
      <c r="B90" s="52">
        <v>10596</v>
      </c>
      <c r="C90" s="115">
        <v>10893</v>
      </c>
      <c r="D90" s="52">
        <v>7820</v>
      </c>
      <c r="E90" s="115">
        <v>8015</v>
      </c>
      <c r="F90" s="52">
        <v>4784</v>
      </c>
      <c r="G90" s="115">
        <v>5044</v>
      </c>
      <c r="H90" s="52">
        <v>2842</v>
      </c>
      <c r="I90" s="115">
        <v>2828</v>
      </c>
      <c r="J90" s="52">
        <v>2505</v>
      </c>
      <c r="K90" s="115">
        <v>2494</v>
      </c>
      <c r="L90" s="141" t="s">
        <v>269</v>
      </c>
      <c r="N90" s="138"/>
      <c r="O90" s="50" t="s">
        <v>10</v>
      </c>
      <c r="P90" s="115">
        <v>10962</v>
      </c>
      <c r="Q90" s="52">
        <v>10824</v>
      </c>
      <c r="R90" s="115">
        <v>8231</v>
      </c>
      <c r="S90" s="52">
        <v>8027</v>
      </c>
      <c r="T90" s="115">
        <v>5247</v>
      </c>
      <c r="U90" s="52">
        <v>5130</v>
      </c>
      <c r="V90" s="115">
        <v>2911</v>
      </c>
      <c r="W90" s="52">
        <v>2863</v>
      </c>
      <c r="X90" s="115">
        <v>2518</v>
      </c>
      <c r="Y90" s="52">
        <v>2481</v>
      </c>
      <c r="Z90" s="141" t="s">
        <v>277</v>
      </c>
      <c r="AA90" s="138"/>
    </row>
    <row r="91" spans="1:27" x14ac:dyDescent="0.25">
      <c r="A91" s="56" t="s">
        <v>17</v>
      </c>
      <c r="B91" s="55">
        <v>6773</v>
      </c>
      <c r="C91" s="116">
        <v>6887</v>
      </c>
      <c r="D91" s="55">
        <v>4525</v>
      </c>
      <c r="E91" s="116">
        <v>4689</v>
      </c>
      <c r="F91" s="55">
        <v>3023</v>
      </c>
      <c r="G91" s="116">
        <v>3075</v>
      </c>
      <c r="H91" s="55">
        <v>2677</v>
      </c>
      <c r="I91" s="116">
        <v>2531</v>
      </c>
      <c r="J91" s="55">
        <v>2618</v>
      </c>
      <c r="K91" s="116">
        <v>2613</v>
      </c>
      <c r="L91" s="142" t="s">
        <v>270</v>
      </c>
      <c r="N91" s="138"/>
      <c r="O91" s="56" t="s">
        <v>17</v>
      </c>
      <c r="P91" s="116">
        <v>6938</v>
      </c>
      <c r="Q91" s="55">
        <v>6891</v>
      </c>
      <c r="R91" s="116">
        <v>4590</v>
      </c>
      <c r="S91" s="55">
        <v>4630</v>
      </c>
      <c r="T91" s="116">
        <v>3047</v>
      </c>
      <c r="U91" s="55">
        <v>3122</v>
      </c>
      <c r="V91" s="116">
        <v>2503</v>
      </c>
      <c r="W91" s="55">
        <v>2543</v>
      </c>
      <c r="X91" s="116">
        <v>2694</v>
      </c>
      <c r="Y91" s="55">
        <v>2613</v>
      </c>
      <c r="Z91" s="144" t="s">
        <v>129</v>
      </c>
      <c r="AA91" s="138"/>
    </row>
    <row r="92" spans="1:27" x14ac:dyDescent="0.25">
      <c r="A92" s="50" t="s">
        <v>18</v>
      </c>
      <c r="B92" s="52">
        <v>9209</v>
      </c>
      <c r="C92" s="115">
        <v>9305</v>
      </c>
      <c r="D92" s="52">
        <v>5932</v>
      </c>
      <c r="E92" s="115">
        <v>6058</v>
      </c>
      <c r="F92" s="52">
        <v>3655</v>
      </c>
      <c r="G92" s="115">
        <v>3675</v>
      </c>
      <c r="H92" s="52">
        <v>2368</v>
      </c>
      <c r="I92" s="115">
        <v>2519</v>
      </c>
      <c r="J92" s="52">
        <v>2116</v>
      </c>
      <c r="K92" s="115">
        <v>2253</v>
      </c>
      <c r="L92" s="141" t="s">
        <v>271</v>
      </c>
      <c r="N92" s="138"/>
      <c r="O92" s="50" t="s">
        <v>18</v>
      </c>
      <c r="P92" s="115">
        <v>9431</v>
      </c>
      <c r="Q92" s="52">
        <v>9273</v>
      </c>
      <c r="R92" s="115">
        <v>6089</v>
      </c>
      <c r="S92" s="52">
        <v>6073</v>
      </c>
      <c r="T92" s="115">
        <v>3743</v>
      </c>
      <c r="U92" s="52">
        <v>3668</v>
      </c>
      <c r="V92" s="115">
        <v>2535</v>
      </c>
      <c r="W92" s="52">
        <v>2527</v>
      </c>
      <c r="X92" s="115">
        <v>2207</v>
      </c>
      <c r="Y92" s="52">
        <v>2208</v>
      </c>
      <c r="Z92" s="141" t="s">
        <v>271</v>
      </c>
      <c r="AA92" s="138"/>
    </row>
    <row r="93" spans="1:27" x14ac:dyDescent="0.25">
      <c r="A93" s="56" t="s">
        <v>16</v>
      </c>
      <c r="B93" s="55">
        <v>7657</v>
      </c>
      <c r="C93" s="116">
        <v>7446</v>
      </c>
      <c r="D93" s="55">
        <v>5938</v>
      </c>
      <c r="E93" s="116">
        <v>5717</v>
      </c>
      <c r="F93" s="55">
        <v>4391</v>
      </c>
      <c r="G93" s="116">
        <v>4289</v>
      </c>
      <c r="H93" s="55">
        <v>3233</v>
      </c>
      <c r="I93" s="116">
        <v>3259</v>
      </c>
      <c r="J93" s="55">
        <v>2238</v>
      </c>
      <c r="K93" s="116">
        <v>2236</v>
      </c>
      <c r="L93" s="144" t="s">
        <v>263</v>
      </c>
      <c r="N93" s="138"/>
      <c r="O93" s="56" t="s">
        <v>16</v>
      </c>
      <c r="P93" s="116">
        <v>7667</v>
      </c>
      <c r="Q93" s="55">
        <v>7468</v>
      </c>
      <c r="R93" s="116">
        <v>5921</v>
      </c>
      <c r="S93" s="55">
        <v>5806</v>
      </c>
      <c r="T93" s="116">
        <v>4394</v>
      </c>
      <c r="U93" s="55">
        <v>4256</v>
      </c>
      <c r="V93" s="116">
        <v>3183</v>
      </c>
      <c r="W93" s="55">
        <v>3203</v>
      </c>
      <c r="X93" s="116">
        <v>2314</v>
      </c>
      <c r="Y93" s="55">
        <v>2252</v>
      </c>
      <c r="Z93" s="142" t="s">
        <v>268</v>
      </c>
      <c r="AA93" s="138"/>
    </row>
    <row r="94" spans="1:27" x14ac:dyDescent="0.25">
      <c r="A94" s="50" t="s">
        <v>13</v>
      </c>
      <c r="B94" s="52">
        <v>8831</v>
      </c>
      <c r="C94" s="115">
        <v>8640</v>
      </c>
      <c r="D94" s="52">
        <v>6895</v>
      </c>
      <c r="E94" s="115">
        <v>6804</v>
      </c>
      <c r="F94" s="52">
        <v>4837</v>
      </c>
      <c r="G94" s="115">
        <v>4714</v>
      </c>
      <c r="H94" s="52">
        <v>2758</v>
      </c>
      <c r="I94" s="115">
        <v>2943</v>
      </c>
      <c r="J94" s="52">
        <v>2370</v>
      </c>
      <c r="K94" s="115">
        <v>2361</v>
      </c>
      <c r="L94" s="143" t="s">
        <v>272</v>
      </c>
      <c r="N94" s="138"/>
      <c r="O94" s="50" t="s">
        <v>13</v>
      </c>
      <c r="P94" s="115">
        <v>8777</v>
      </c>
      <c r="Q94" s="52">
        <v>8708</v>
      </c>
      <c r="R94" s="115">
        <v>6955</v>
      </c>
      <c r="S94" s="52">
        <v>6871</v>
      </c>
      <c r="T94" s="115">
        <v>4863</v>
      </c>
      <c r="U94" s="52">
        <v>4789</v>
      </c>
      <c r="V94" s="115">
        <v>2913</v>
      </c>
      <c r="W94" s="52">
        <v>2881</v>
      </c>
      <c r="X94" s="115">
        <v>2411</v>
      </c>
      <c r="Y94" s="52">
        <v>2330</v>
      </c>
      <c r="Z94" s="141" t="s">
        <v>123</v>
      </c>
      <c r="AA94" s="138"/>
    </row>
    <row r="95" spans="1:27" x14ac:dyDescent="0.25">
      <c r="A95" s="60" t="s">
        <v>45</v>
      </c>
      <c r="B95" s="65">
        <v>8824</v>
      </c>
      <c r="C95" s="117">
        <v>8900</v>
      </c>
      <c r="D95" s="65">
        <v>6429</v>
      </c>
      <c r="E95" s="117">
        <v>6508</v>
      </c>
      <c r="F95" s="65">
        <v>4206</v>
      </c>
      <c r="G95" s="117">
        <v>4227</v>
      </c>
      <c r="H95" s="65">
        <v>2682</v>
      </c>
      <c r="I95" s="117">
        <v>2700</v>
      </c>
      <c r="J95" s="65">
        <v>2276</v>
      </c>
      <c r="K95" s="117">
        <v>2291</v>
      </c>
      <c r="L95" s="145" t="s">
        <v>273</v>
      </c>
      <c r="N95" s="138"/>
      <c r="O95" s="60" t="s">
        <v>45</v>
      </c>
      <c r="P95" s="117">
        <v>9078</v>
      </c>
      <c r="Q95" s="65">
        <v>8998</v>
      </c>
      <c r="R95" s="117">
        <v>6655</v>
      </c>
      <c r="S95" s="65">
        <v>6536</v>
      </c>
      <c r="T95" s="117">
        <v>4349</v>
      </c>
      <c r="U95" s="65">
        <v>4252</v>
      </c>
      <c r="V95" s="117">
        <v>2730</v>
      </c>
      <c r="W95" s="65">
        <v>2702</v>
      </c>
      <c r="X95" s="117">
        <v>2342</v>
      </c>
      <c r="Y95" s="65">
        <v>2286</v>
      </c>
      <c r="Z95" s="145" t="s">
        <v>127</v>
      </c>
      <c r="AA95" s="138"/>
    </row>
    <row r="96" spans="1:27" s="58" customFormat="1" ht="15.75" x14ac:dyDescent="0.25">
      <c r="A96" s="51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72"/>
      <c r="N96" s="138"/>
      <c r="O96" s="51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72"/>
      <c r="AA96" s="138"/>
    </row>
    <row r="98" spans="1:26" ht="18.75" x14ac:dyDescent="0.3">
      <c r="A98" s="182" t="s">
        <v>252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O98" s="182" t="s">
        <v>262</v>
      </c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</row>
    <row r="100" spans="1:26" s="46" customFormat="1" ht="18.75" customHeight="1" x14ac:dyDescent="0.3">
      <c r="A100" s="184" t="s">
        <v>29</v>
      </c>
      <c r="B100" s="184"/>
      <c r="C100" s="184"/>
      <c r="D100" s="184"/>
      <c r="E100" s="184"/>
      <c r="F100" s="184"/>
      <c r="G100" s="184"/>
      <c r="H100" s="184"/>
      <c r="I100" s="184"/>
      <c r="J100" s="106"/>
      <c r="K100" s="106"/>
      <c r="L100" s="185" t="s">
        <v>30</v>
      </c>
      <c r="O100" s="184" t="s">
        <v>29</v>
      </c>
      <c r="P100" s="184"/>
      <c r="Q100" s="184"/>
      <c r="R100" s="184"/>
      <c r="S100" s="184"/>
      <c r="T100" s="184"/>
      <c r="U100" s="184"/>
      <c r="V100" s="184"/>
      <c r="W100" s="184"/>
      <c r="X100" s="128"/>
      <c r="Y100" s="128"/>
      <c r="Z100" s="185" t="s">
        <v>30</v>
      </c>
    </row>
    <row r="101" spans="1:26" s="49" customFormat="1" ht="31.5" customHeight="1" x14ac:dyDescent="0.25">
      <c r="A101" s="107"/>
      <c r="B101" s="186" t="s">
        <v>31</v>
      </c>
      <c r="C101" s="186"/>
      <c r="D101" s="187" t="s">
        <v>36</v>
      </c>
      <c r="E101" s="186"/>
      <c r="F101" s="187" t="s">
        <v>37</v>
      </c>
      <c r="G101" s="186"/>
      <c r="H101" s="187" t="s">
        <v>38</v>
      </c>
      <c r="I101" s="186"/>
      <c r="J101" s="186" t="s">
        <v>32</v>
      </c>
      <c r="K101" s="186"/>
      <c r="L101" s="185"/>
      <c r="O101" s="127"/>
      <c r="P101" s="186" t="s">
        <v>31</v>
      </c>
      <c r="Q101" s="186"/>
      <c r="R101" s="187" t="s">
        <v>36</v>
      </c>
      <c r="S101" s="186"/>
      <c r="T101" s="187" t="s">
        <v>37</v>
      </c>
      <c r="U101" s="186"/>
      <c r="V101" s="187" t="s">
        <v>38</v>
      </c>
      <c r="W101" s="186"/>
      <c r="X101" s="186" t="s">
        <v>32</v>
      </c>
      <c r="Y101" s="186"/>
      <c r="Z101" s="185"/>
    </row>
    <row r="102" spans="1:26" x14ac:dyDescent="0.25">
      <c r="A102" s="54"/>
      <c r="B102" s="54" t="s">
        <v>33</v>
      </c>
      <c r="C102" s="54" t="s">
        <v>34</v>
      </c>
      <c r="D102" s="54" t="s">
        <v>33</v>
      </c>
      <c r="E102" s="54" t="s">
        <v>34</v>
      </c>
      <c r="F102" s="54" t="s">
        <v>33</v>
      </c>
      <c r="G102" s="54" t="s">
        <v>34</v>
      </c>
      <c r="H102" s="54" t="s">
        <v>33</v>
      </c>
      <c r="I102" s="54" t="s">
        <v>34</v>
      </c>
      <c r="J102" s="54" t="s">
        <v>33</v>
      </c>
      <c r="K102" s="54" t="s">
        <v>34</v>
      </c>
      <c r="L102" s="185"/>
      <c r="O102" s="54"/>
      <c r="P102" s="54" t="s">
        <v>33</v>
      </c>
      <c r="Q102" s="54" t="s">
        <v>34</v>
      </c>
      <c r="R102" s="54" t="s">
        <v>33</v>
      </c>
      <c r="S102" s="54" t="s">
        <v>34</v>
      </c>
      <c r="T102" s="54" t="s">
        <v>33</v>
      </c>
      <c r="U102" s="54" t="s">
        <v>34</v>
      </c>
      <c r="V102" s="54" t="s">
        <v>33</v>
      </c>
      <c r="W102" s="54" t="s">
        <v>34</v>
      </c>
      <c r="X102" s="54" t="s">
        <v>33</v>
      </c>
      <c r="Y102" s="54" t="s">
        <v>34</v>
      </c>
      <c r="Z102" s="185"/>
    </row>
    <row r="103" spans="1:26" x14ac:dyDescent="0.25">
      <c r="A103" s="50" t="s">
        <v>14</v>
      </c>
      <c r="B103" s="52">
        <v>9886</v>
      </c>
      <c r="C103" s="115">
        <v>9507</v>
      </c>
      <c r="D103" s="52">
        <v>7259</v>
      </c>
      <c r="E103" s="115">
        <v>6837</v>
      </c>
      <c r="F103" s="52">
        <v>4802</v>
      </c>
      <c r="G103" s="115">
        <v>4317</v>
      </c>
      <c r="H103" s="52">
        <v>2881</v>
      </c>
      <c r="I103" s="115">
        <v>2783</v>
      </c>
      <c r="J103" s="52">
        <v>2402</v>
      </c>
      <c r="K103" s="115">
        <v>2400</v>
      </c>
      <c r="L103" s="111" t="s">
        <v>253</v>
      </c>
      <c r="O103" s="50" t="s">
        <v>14</v>
      </c>
      <c r="P103" s="115">
        <v>9219</v>
      </c>
      <c r="Q103" s="52">
        <v>9594</v>
      </c>
      <c r="R103" s="115">
        <v>6716</v>
      </c>
      <c r="S103" s="52">
        <v>6894</v>
      </c>
      <c r="T103" s="115">
        <v>4265</v>
      </c>
      <c r="U103" s="52">
        <v>4330</v>
      </c>
      <c r="V103" s="115">
        <v>2719</v>
      </c>
      <c r="W103" s="52">
        <v>2829</v>
      </c>
      <c r="X103" s="115">
        <v>2343</v>
      </c>
      <c r="Y103" s="52">
        <v>2413</v>
      </c>
      <c r="Z103" s="111" t="s">
        <v>263</v>
      </c>
    </row>
    <row r="104" spans="1:26" x14ac:dyDescent="0.25">
      <c r="A104" s="56" t="s">
        <v>15</v>
      </c>
      <c r="B104" s="55">
        <v>10072</v>
      </c>
      <c r="C104" s="116">
        <v>9992</v>
      </c>
      <c r="D104" s="55">
        <v>7406</v>
      </c>
      <c r="E104" s="116">
        <v>7157</v>
      </c>
      <c r="F104" s="55">
        <v>4668</v>
      </c>
      <c r="G104" s="116">
        <v>4468</v>
      </c>
      <c r="H104" s="55">
        <v>2796</v>
      </c>
      <c r="I104" s="116">
        <v>2734</v>
      </c>
      <c r="J104" s="55">
        <v>2119</v>
      </c>
      <c r="K104" s="116">
        <v>2124</v>
      </c>
      <c r="L104" s="112" t="s">
        <v>254</v>
      </c>
      <c r="O104" s="56" t="s">
        <v>15</v>
      </c>
      <c r="P104" s="116">
        <v>9524</v>
      </c>
      <c r="Q104" s="55">
        <v>10009</v>
      </c>
      <c r="R104" s="116">
        <v>6922</v>
      </c>
      <c r="S104" s="55">
        <v>7166</v>
      </c>
      <c r="T104" s="116">
        <v>4260</v>
      </c>
      <c r="U104" s="55">
        <v>4460</v>
      </c>
      <c r="V104" s="116">
        <v>2661</v>
      </c>
      <c r="W104" s="55">
        <v>2732</v>
      </c>
      <c r="X104" s="116">
        <v>2116</v>
      </c>
      <c r="Y104" s="55">
        <v>2130</v>
      </c>
      <c r="Z104" s="112" t="s">
        <v>148</v>
      </c>
    </row>
    <row r="105" spans="1:26" x14ac:dyDescent="0.25">
      <c r="A105" s="50" t="s">
        <v>11</v>
      </c>
      <c r="B105" s="52">
        <v>9417</v>
      </c>
      <c r="C105" s="115">
        <v>9074</v>
      </c>
      <c r="D105" s="52">
        <v>7314</v>
      </c>
      <c r="E105" s="115">
        <v>6905</v>
      </c>
      <c r="F105" s="52">
        <v>4978</v>
      </c>
      <c r="G105" s="115">
        <v>4714</v>
      </c>
      <c r="H105" s="52">
        <v>2400</v>
      </c>
      <c r="I105" s="115">
        <v>2262</v>
      </c>
      <c r="J105" s="52">
        <v>1829</v>
      </c>
      <c r="K105" s="115">
        <v>1713</v>
      </c>
      <c r="L105" s="111" t="s">
        <v>255</v>
      </c>
      <c r="O105" s="50" t="s">
        <v>11</v>
      </c>
      <c r="P105" s="115">
        <v>8676</v>
      </c>
      <c r="Q105" s="52">
        <v>9054</v>
      </c>
      <c r="R105" s="115">
        <v>6566</v>
      </c>
      <c r="S105" s="52">
        <v>6883</v>
      </c>
      <c r="T105" s="115">
        <v>4469</v>
      </c>
      <c r="U105" s="52">
        <v>4703</v>
      </c>
      <c r="V105" s="115">
        <v>2223</v>
      </c>
      <c r="W105" s="52">
        <v>2260</v>
      </c>
      <c r="X105" s="115">
        <v>1696</v>
      </c>
      <c r="Y105" s="52">
        <v>1751</v>
      </c>
      <c r="Z105" s="111" t="s">
        <v>132</v>
      </c>
    </row>
    <row r="106" spans="1:26" x14ac:dyDescent="0.25">
      <c r="A106" s="56" t="s">
        <v>12</v>
      </c>
      <c r="B106" s="55">
        <v>9415</v>
      </c>
      <c r="C106" s="116">
        <v>9089</v>
      </c>
      <c r="D106" s="55">
        <v>7102</v>
      </c>
      <c r="E106" s="116">
        <v>6691</v>
      </c>
      <c r="F106" s="55">
        <v>4623</v>
      </c>
      <c r="G106" s="116">
        <v>4453</v>
      </c>
      <c r="H106" s="55">
        <v>2675</v>
      </c>
      <c r="I106" s="116">
        <v>2629</v>
      </c>
      <c r="J106" s="55">
        <v>2638</v>
      </c>
      <c r="K106" s="116">
        <v>2508</v>
      </c>
      <c r="L106" s="112" t="s">
        <v>148</v>
      </c>
      <c r="O106" s="56" t="s">
        <v>12</v>
      </c>
      <c r="P106" s="116">
        <v>8856</v>
      </c>
      <c r="Q106" s="55">
        <v>9096</v>
      </c>
      <c r="R106" s="116">
        <v>6613</v>
      </c>
      <c r="S106" s="55">
        <v>6734</v>
      </c>
      <c r="T106" s="116">
        <v>4246</v>
      </c>
      <c r="U106" s="55">
        <v>4365</v>
      </c>
      <c r="V106" s="116">
        <v>2596</v>
      </c>
      <c r="W106" s="55">
        <v>2600</v>
      </c>
      <c r="X106" s="116">
        <v>2496</v>
      </c>
      <c r="Y106" s="55">
        <v>2509</v>
      </c>
      <c r="Z106" s="112" t="s">
        <v>254</v>
      </c>
    </row>
    <row r="107" spans="1:26" x14ac:dyDescent="0.25">
      <c r="A107" s="50" t="s">
        <v>10</v>
      </c>
      <c r="B107" s="52">
        <v>11350</v>
      </c>
      <c r="C107" s="115">
        <v>10939</v>
      </c>
      <c r="D107" s="52">
        <v>8392</v>
      </c>
      <c r="E107" s="115">
        <v>8078</v>
      </c>
      <c r="F107" s="52">
        <v>5771</v>
      </c>
      <c r="G107" s="115">
        <v>4918</v>
      </c>
      <c r="H107" s="52">
        <v>3002</v>
      </c>
      <c r="I107" s="115">
        <v>2934</v>
      </c>
      <c r="J107" s="52">
        <v>2551</v>
      </c>
      <c r="K107" s="115">
        <v>2375</v>
      </c>
      <c r="L107" s="111" t="s">
        <v>256</v>
      </c>
      <c r="O107" s="50" t="s">
        <v>10</v>
      </c>
      <c r="P107" s="115">
        <v>10673</v>
      </c>
      <c r="Q107" s="52">
        <v>10977</v>
      </c>
      <c r="R107" s="115">
        <v>7793</v>
      </c>
      <c r="S107" s="52">
        <v>8078</v>
      </c>
      <c r="T107" s="115">
        <v>4775</v>
      </c>
      <c r="U107" s="52">
        <v>4914</v>
      </c>
      <c r="V107" s="115">
        <v>2827</v>
      </c>
      <c r="W107" s="52">
        <v>2936</v>
      </c>
      <c r="X107" s="115">
        <v>2294</v>
      </c>
      <c r="Y107" s="52">
        <v>2319</v>
      </c>
      <c r="Z107" s="111" t="s">
        <v>263</v>
      </c>
    </row>
    <row r="108" spans="1:26" x14ac:dyDescent="0.25">
      <c r="A108" s="56" t="s">
        <v>17</v>
      </c>
      <c r="B108" s="55">
        <v>7205</v>
      </c>
      <c r="C108" s="116">
        <v>6905</v>
      </c>
      <c r="D108" s="55">
        <v>5148</v>
      </c>
      <c r="E108" s="116">
        <v>4686</v>
      </c>
      <c r="F108" s="55">
        <v>3225</v>
      </c>
      <c r="G108" s="116">
        <v>3020</v>
      </c>
      <c r="H108" s="55">
        <v>2873</v>
      </c>
      <c r="I108" s="116">
        <v>2780</v>
      </c>
      <c r="J108" s="55">
        <v>2500</v>
      </c>
      <c r="K108" s="116">
        <v>2517</v>
      </c>
      <c r="L108" s="112" t="s">
        <v>256</v>
      </c>
      <c r="O108" s="56" t="s">
        <v>17</v>
      </c>
      <c r="P108" s="116">
        <v>6702</v>
      </c>
      <c r="Q108" s="55">
        <v>6905</v>
      </c>
      <c r="R108" s="116">
        <v>4496</v>
      </c>
      <c r="S108" s="55">
        <v>4633</v>
      </c>
      <c r="T108" s="116">
        <v>3035</v>
      </c>
      <c r="U108" s="55">
        <v>3050</v>
      </c>
      <c r="V108" s="116">
        <v>2700</v>
      </c>
      <c r="W108" s="55">
        <v>2731</v>
      </c>
      <c r="X108" s="116">
        <v>2629</v>
      </c>
      <c r="Y108" s="55">
        <v>2515</v>
      </c>
      <c r="Z108" s="112" t="s">
        <v>254</v>
      </c>
    </row>
    <row r="109" spans="1:26" x14ac:dyDescent="0.25">
      <c r="A109" s="50" t="s">
        <v>18</v>
      </c>
      <c r="B109" s="52">
        <v>9821</v>
      </c>
      <c r="C109" s="115">
        <v>9318</v>
      </c>
      <c r="D109" s="52">
        <v>6530</v>
      </c>
      <c r="E109" s="115">
        <v>6242</v>
      </c>
      <c r="F109" s="52">
        <v>4002</v>
      </c>
      <c r="G109" s="115">
        <v>3697</v>
      </c>
      <c r="H109" s="52">
        <v>2419</v>
      </c>
      <c r="I109" s="115">
        <v>2404</v>
      </c>
      <c r="J109" s="52">
        <v>2017</v>
      </c>
      <c r="K109" s="115">
        <v>1982</v>
      </c>
      <c r="L109" s="111" t="s">
        <v>134</v>
      </c>
      <c r="O109" s="50" t="s">
        <v>18</v>
      </c>
      <c r="P109" s="115">
        <v>9160</v>
      </c>
      <c r="Q109" s="52">
        <v>9342</v>
      </c>
      <c r="R109" s="115">
        <v>5885</v>
      </c>
      <c r="S109" s="52">
        <v>6225</v>
      </c>
      <c r="T109" s="115">
        <v>3652</v>
      </c>
      <c r="U109" s="52">
        <v>3728</v>
      </c>
      <c r="V109" s="115">
        <v>2342</v>
      </c>
      <c r="W109" s="52">
        <v>2375</v>
      </c>
      <c r="X109" s="115">
        <v>2091</v>
      </c>
      <c r="Y109" s="52">
        <v>1990</v>
      </c>
      <c r="Z109" s="111" t="s">
        <v>264</v>
      </c>
    </row>
    <row r="110" spans="1:26" x14ac:dyDescent="0.25">
      <c r="A110" s="56" t="s">
        <v>16</v>
      </c>
      <c r="B110" s="55">
        <v>8835</v>
      </c>
      <c r="C110" s="116">
        <v>8125</v>
      </c>
      <c r="D110" s="55">
        <v>6594</v>
      </c>
      <c r="E110" s="116">
        <v>6238</v>
      </c>
      <c r="F110" s="55">
        <v>4767</v>
      </c>
      <c r="G110" s="116">
        <v>4638</v>
      </c>
      <c r="H110" s="55">
        <v>3289</v>
      </c>
      <c r="I110" s="116">
        <v>3413</v>
      </c>
      <c r="J110" s="55">
        <v>2257</v>
      </c>
      <c r="K110" s="116">
        <v>2186</v>
      </c>
      <c r="L110" s="112" t="s">
        <v>253</v>
      </c>
      <c r="O110" s="56" t="s">
        <v>16</v>
      </c>
      <c r="P110" s="116">
        <v>7618</v>
      </c>
      <c r="Q110" s="55">
        <v>8167</v>
      </c>
      <c r="R110" s="116">
        <v>5956</v>
      </c>
      <c r="S110" s="55">
        <v>6272</v>
      </c>
      <c r="T110" s="116">
        <v>4432</v>
      </c>
      <c r="U110" s="55">
        <v>4671</v>
      </c>
      <c r="V110" s="116">
        <v>3357</v>
      </c>
      <c r="W110" s="55">
        <v>3467</v>
      </c>
      <c r="X110" s="116">
        <v>2183</v>
      </c>
      <c r="Y110" s="55">
        <v>2200</v>
      </c>
      <c r="Z110" s="112" t="s">
        <v>265</v>
      </c>
    </row>
    <row r="111" spans="1:26" x14ac:dyDescent="0.25">
      <c r="A111" s="50" t="s">
        <v>13</v>
      </c>
      <c r="B111" s="52">
        <v>9646</v>
      </c>
      <c r="C111" s="115">
        <v>9368</v>
      </c>
      <c r="D111" s="52">
        <v>7646</v>
      </c>
      <c r="E111" s="115">
        <v>7355</v>
      </c>
      <c r="F111" s="52">
        <v>5393</v>
      </c>
      <c r="G111" s="115">
        <v>5025</v>
      </c>
      <c r="H111" s="52">
        <v>2830</v>
      </c>
      <c r="I111" s="115">
        <v>2750</v>
      </c>
      <c r="J111" s="52">
        <v>2392</v>
      </c>
      <c r="K111" s="115">
        <v>2225</v>
      </c>
      <c r="L111" s="111" t="s">
        <v>151</v>
      </c>
      <c r="O111" s="50" t="s">
        <v>13</v>
      </c>
      <c r="P111" s="115">
        <v>8866</v>
      </c>
      <c r="Q111" s="52">
        <v>9283</v>
      </c>
      <c r="R111" s="115">
        <v>6952</v>
      </c>
      <c r="S111" s="52">
        <v>7352</v>
      </c>
      <c r="T111" s="115">
        <v>4787</v>
      </c>
      <c r="U111" s="52">
        <v>5038</v>
      </c>
      <c r="V111" s="115">
        <v>2758</v>
      </c>
      <c r="W111" s="52">
        <v>2833</v>
      </c>
      <c r="X111" s="115">
        <v>2342</v>
      </c>
      <c r="Y111" s="52">
        <v>2274</v>
      </c>
      <c r="Z111" s="111" t="s">
        <v>138</v>
      </c>
    </row>
    <row r="112" spans="1:26" x14ac:dyDescent="0.25">
      <c r="A112" s="60" t="s">
        <v>45</v>
      </c>
      <c r="B112" s="65">
        <v>9516</v>
      </c>
      <c r="C112" s="117">
        <v>9146</v>
      </c>
      <c r="D112" s="65">
        <v>7043</v>
      </c>
      <c r="E112" s="117">
        <v>6688</v>
      </c>
      <c r="F112" s="65">
        <v>4692</v>
      </c>
      <c r="G112" s="117">
        <v>4361</v>
      </c>
      <c r="H112" s="65">
        <v>2796</v>
      </c>
      <c r="I112" s="117">
        <v>2743</v>
      </c>
      <c r="J112" s="65">
        <v>2301</v>
      </c>
      <c r="K112" s="117">
        <v>2225</v>
      </c>
      <c r="L112" s="113" t="s">
        <v>257</v>
      </c>
      <c r="O112" s="60" t="s">
        <v>45</v>
      </c>
      <c r="P112" s="117">
        <v>8811</v>
      </c>
      <c r="Q112" s="65">
        <v>9158</v>
      </c>
      <c r="R112" s="117">
        <v>6433</v>
      </c>
      <c r="S112" s="65">
        <v>6693</v>
      </c>
      <c r="T112" s="117">
        <v>4214</v>
      </c>
      <c r="U112" s="65">
        <v>4362</v>
      </c>
      <c r="V112" s="117">
        <v>2687</v>
      </c>
      <c r="W112" s="65">
        <v>2751</v>
      </c>
      <c r="X112" s="117">
        <v>2243</v>
      </c>
      <c r="Y112" s="65">
        <v>2233</v>
      </c>
      <c r="Z112" s="113" t="s">
        <v>149</v>
      </c>
    </row>
    <row r="113" spans="1:26" s="58" customFormat="1" ht="15.75" x14ac:dyDescent="0.25">
      <c r="A113" s="51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72"/>
      <c r="O113" s="51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72"/>
    </row>
    <row r="115" spans="1:26" ht="18.75" x14ac:dyDescent="0.3">
      <c r="A115" s="182" t="s">
        <v>35</v>
      </c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O115" s="182" t="s">
        <v>46</v>
      </c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</row>
    <row r="117" spans="1:26" s="46" customFormat="1" ht="18.75" customHeight="1" x14ac:dyDescent="0.3">
      <c r="A117" s="184" t="s">
        <v>29</v>
      </c>
      <c r="B117" s="184"/>
      <c r="C117" s="184"/>
      <c r="D117" s="184"/>
      <c r="E117" s="184"/>
      <c r="F117" s="184"/>
      <c r="G117" s="184"/>
      <c r="H117" s="184"/>
      <c r="I117" s="184"/>
      <c r="J117" s="7"/>
      <c r="K117" s="7"/>
      <c r="L117" s="185" t="s">
        <v>30</v>
      </c>
      <c r="O117" s="184" t="s">
        <v>29</v>
      </c>
      <c r="P117" s="184"/>
      <c r="Q117" s="184"/>
      <c r="R117" s="184"/>
      <c r="S117" s="184"/>
      <c r="T117" s="184"/>
      <c r="U117" s="184"/>
      <c r="V117" s="184"/>
      <c r="W117" s="184"/>
      <c r="X117" s="7"/>
      <c r="Y117" s="7"/>
      <c r="Z117" s="185" t="s">
        <v>30</v>
      </c>
    </row>
    <row r="118" spans="1:26" s="49" customFormat="1" ht="31.5" customHeight="1" x14ac:dyDescent="0.25">
      <c r="A118" s="53"/>
      <c r="B118" s="186" t="s">
        <v>31</v>
      </c>
      <c r="C118" s="186"/>
      <c r="D118" s="187" t="s">
        <v>36</v>
      </c>
      <c r="E118" s="186"/>
      <c r="F118" s="187" t="s">
        <v>37</v>
      </c>
      <c r="G118" s="186"/>
      <c r="H118" s="187" t="s">
        <v>38</v>
      </c>
      <c r="I118" s="186"/>
      <c r="J118" s="186" t="s">
        <v>32</v>
      </c>
      <c r="K118" s="186"/>
      <c r="L118" s="185"/>
      <c r="O118" s="53"/>
      <c r="P118" s="186" t="s">
        <v>31</v>
      </c>
      <c r="Q118" s="186"/>
      <c r="R118" s="187" t="s">
        <v>36</v>
      </c>
      <c r="S118" s="186"/>
      <c r="T118" s="187" t="s">
        <v>37</v>
      </c>
      <c r="U118" s="186"/>
      <c r="V118" s="187" t="s">
        <v>38</v>
      </c>
      <c r="W118" s="186"/>
      <c r="X118" s="186" t="s">
        <v>32</v>
      </c>
      <c r="Y118" s="186"/>
      <c r="Z118" s="185"/>
    </row>
    <row r="119" spans="1:26" x14ac:dyDescent="0.25">
      <c r="A119" s="54"/>
      <c r="B119" s="54" t="s">
        <v>33</v>
      </c>
      <c r="C119" s="54" t="s">
        <v>34</v>
      </c>
      <c r="D119" s="54" t="s">
        <v>33</v>
      </c>
      <c r="E119" s="54" t="s">
        <v>34</v>
      </c>
      <c r="F119" s="54" t="s">
        <v>33</v>
      </c>
      <c r="G119" s="54" t="s">
        <v>34</v>
      </c>
      <c r="H119" s="54" t="s">
        <v>33</v>
      </c>
      <c r="I119" s="54" t="s">
        <v>34</v>
      </c>
      <c r="J119" s="54" t="s">
        <v>33</v>
      </c>
      <c r="K119" s="54" t="s">
        <v>34</v>
      </c>
      <c r="L119" s="185"/>
      <c r="O119" s="54"/>
      <c r="P119" s="54" t="s">
        <v>33</v>
      </c>
      <c r="Q119" s="54" t="s">
        <v>34</v>
      </c>
      <c r="R119" s="54" t="s">
        <v>33</v>
      </c>
      <c r="S119" s="54" t="s">
        <v>34</v>
      </c>
      <c r="T119" s="54" t="s">
        <v>33</v>
      </c>
      <c r="U119" s="54" t="s">
        <v>34</v>
      </c>
      <c r="V119" s="54" t="s">
        <v>33</v>
      </c>
      <c r="W119" s="54" t="s">
        <v>34</v>
      </c>
      <c r="X119" s="54" t="s">
        <v>33</v>
      </c>
      <c r="Y119" s="54" t="s">
        <v>34</v>
      </c>
      <c r="Z119" s="185"/>
    </row>
    <row r="120" spans="1:26" x14ac:dyDescent="0.25">
      <c r="A120" s="50" t="s">
        <v>14</v>
      </c>
      <c r="B120" s="52">
        <v>11109</v>
      </c>
      <c r="C120" s="115">
        <v>10207</v>
      </c>
      <c r="D120" s="52">
        <v>8291</v>
      </c>
      <c r="E120" s="115">
        <v>7634</v>
      </c>
      <c r="F120" s="52">
        <v>5399</v>
      </c>
      <c r="G120" s="115">
        <v>5085</v>
      </c>
      <c r="H120" s="52">
        <v>2748</v>
      </c>
      <c r="I120" s="115">
        <v>2756</v>
      </c>
      <c r="J120" s="52">
        <v>2181</v>
      </c>
      <c r="K120" s="115">
        <v>2236</v>
      </c>
      <c r="L120" s="69" t="s">
        <v>39</v>
      </c>
      <c r="O120" s="50" t="s">
        <v>14</v>
      </c>
      <c r="P120" s="115">
        <v>9917</v>
      </c>
      <c r="Q120" s="52">
        <v>10218</v>
      </c>
      <c r="R120" s="115">
        <v>7318</v>
      </c>
      <c r="S120" s="52">
        <v>7637</v>
      </c>
      <c r="T120" s="115">
        <v>4835</v>
      </c>
      <c r="U120" s="52">
        <v>5067</v>
      </c>
      <c r="V120" s="115">
        <v>2857</v>
      </c>
      <c r="W120" s="52">
        <v>2778</v>
      </c>
      <c r="X120" s="115">
        <v>2358</v>
      </c>
      <c r="Y120" s="52">
        <v>2289</v>
      </c>
      <c r="Z120" s="74" t="s">
        <v>149</v>
      </c>
    </row>
    <row r="121" spans="1:26" x14ac:dyDescent="0.25">
      <c r="A121" s="56" t="s">
        <v>15</v>
      </c>
      <c r="B121" s="55">
        <v>11300</v>
      </c>
      <c r="C121" s="116">
        <v>10425</v>
      </c>
      <c r="D121" s="55">
        <v>8199</v>
      </c>
      <c r="E121" s="116">
        <v>7413</v>
      </c>
      <c r="F121" s="55">
        <v>5261</v>
      </c>
      <c r="G121" s="116">
        <v>4831</v>
      </c>
      <c r="H121" s="55">
        <v>2772</v>
      </c>
      <c r="I121" s="116">
        <v>2873</v>
      </c>
      <c r="J121" s="55">
        <v>2187</v>
      </c>
      <c r="K121" s="116">
        <v>2180</v>
      </c>
      <c r="L121" s="70" t="s">
        <v>40</v>
      </c>
      <c r="O121" s="56" t="s">
        <v>15</v>
      </c>
      <c r="P121" s="116">
        <v>10061</v>
      </c>
      <c r="Q121" s="55">
        <v>10446</v>
      </c>
      <c r="R121" s="116">
        <v>7327</v>
      </c>
      <c r="S121" s="55">
        <v>7482</v>
      </c>
      <c r="T121" s="116">
        <v>4642</v>
      </c>
      <c r="U121" s="55">
        <v>4835</v>
      </c>
      <c r="V121" s="116">
        <v>2828</v>
      </c>
      <c r="W121" s="55">
        <v>2831</v>
      </c>
      <c r="X121" s="116">
        <v>2147</v>
      </c>
      <c r="Y121" s="55">
        <v>2185</v>
      </c>
      <c r="Z121" s="75" t="s">
        <v>150</v>
      </c>
    </row>
    <row r="122" spans="1:26" x14ac:dyDescent="0.25">
      <c r="A122" s="50" t="s">
        <v>11</v>
      </c>
      <c r="B122" s="52">
        <v>10571</v>
      </c>
      <c r="C122" s="115">
        <v>9807</v>
      </c>
      <c r="D122" s="52">
        <v>8380</v>
      </c>
      <c r="E122" s="115">
        <v>7657</v>
      </c>
      <c r="F122" s="52">
        <v>5700</v>
      </c>
      <c r="G122" s="115">
        <v>5189</v>
      </c>
      <c r="H122" s="52">
        <v>2344</v>
      </c>
      <c r="I122" s="115">
        <v>2378</v>
      </c>
      <c r="J122" s="52">
        <v>1945</v>
      </c>
      <c r="K122" s="115">
        <v>1885</v>
      </c>
      <c r="L122" s="69" t="s">
        <v>41</v>
      </c>
      <c r="O122" s="50" t="s">
        <v>11</v>
      </c>
      <c r="P122" s="115">
        <v>9428</v>
      </c>
      <c r="Q122" s="52">
        <v>9800</v>
      </c>
      <c r="R122" s="115">
        <v>7281</v>
      </c>
      <c r="S122" s="52">
        <v>7683</v>
      </c>
      <c r="T122" s="115">
        <v>4994</v>
      </c>
      <c r="U122" s="52">
        <v>5244</v>
      </c>
      <c r="V122" s="115">
        <v>2358</v>
      </c>
      <c r="W122" s="52">
        <v>2400</v>
      </c>
      <c r="X122" s="115">
        <v>1788</v>
      </c>
      <c r="Y122" s="52">
        <v>1865</v>
      </c>
      <c r="Z122" s="74" t="s">
        <v>132</v>
      </c>
    </row>
    <row r="123" spans="1:26" x14ac:dyDescent="0.25">
      <c r="A123" s="56" t="s">
        <v>12</v>
      </c>
      <c r="B123" s="55">
        <v>11096</v>
      </c>
      <c r="C123" s="116">
        <v>9863</v>
      </c>
      <c r="D123" s="55">
        <v>8206</v>
      </c>
      <c r="E123" s="116">
        <v>7352</v>
      </c>
      <c r="F123" s="55">
        <v>5609</v>
      </c>
      <c r="G123" s="116">
        <v>4968</v>
      </c>
      <c r="H123" s="55">
        <v>2844</v>
      </c>
      <c r="I123" s="116">
        <v>2938</v>
      </c>
      <c r="J123" s="55">
        <v>2385</v>
      </c>
      <c r="K123" s="116">
        <v>2520</v>
      </c>
      <c r="L123" s="70" t="s">
        <v>120</v>
      </c>
      <c r="O123" s="56" t="s">
        <v>12</v>
      </c>
      <c r="P123" s="116">
        <v>9385</v>
      </c>
      <c r="Q123" s="55">
        <v>9855</v>
      </c>
      <c r="R123" s="116">
        <v>7179</v>
      </c>
      <c r="S123" s="55">
        <v>7302</v>
      </c>
      <c r="T123" s="116">
        <v>4630</v>
      </c>
      <c r="U123" s="55">
        <v>4933</v>
      </c>
      <c r="V123" s="116">
        <v>2696</v>
      </c>
      <c r="W123" s="55">
        <v>2891</v>
      </c>
      <c r="X123" s="116">
        <v>2600</v>
      </c>
      <c r="Y123" s="55">
        <v>2564</v>
      </c>
      <c r="Z123" s="75" t="s">
        <v>151</v>
      </c>
    </row>
    <row r="124" spans="1:26" x14ac:dyDescent="0.25">
      <c r="A124" s="50" t="s">
        <v>10</v>
      </c>
      <c r="B124" s="52">
        <v>12385</v>
      </c>
      <c r="C124" s="115">
        <v>11619</v>
      </c>
      <c r="D124" s="52">
        <v>9373</v>
      </c>
      <c r="E124" s="115">
        <v>8704</v>
      </c>
      <c r="F124" s="52">
        <v>6383</v>
      </c>
      <c r="G124" s="115">
        <v>5913</v>
      </c>
      <c r="H124" s="52">
        <v>2901</v>
      </c>
      <c r="I124" s="115">
        <v>2885</v>
      </c>
      <c r="J124" s="52">
        <v>2579</v>
      </c>
      <c r="K124" s="115">
        <v>2529</v>
      </c>
      <c r="L124" s="69" t="s">
        <v>121</v>
      </c>
      <c r="O124" s="50" t="s">
        <v>10</v>
      </c>
      <c r="P124" s="115">
        <v>11339</v>
      </c>
      <c r="Q124" s="52">
        <v>11607</v>
      </c>
      <c r="R124" s="115">
        <v>8429</v>
      </c>
      <c r="S124" s="52">
        <v>8726</v>
      </c>
      <c r="T124" s="115">
        <v>5829</v>
      </c>
      <c r="U124" s="52">
        <v>5913</v>
      </c>
      <c r="V124" s="115">
        <v>2994</v>
      </c>
      <c r="W124" s="52">
        <v>2886</v>
      </c>
      <c r="X124" s="115">
        <v>2534</v>
      </c>
      <c r="Y124" s="52">
        <v>2517</v>
      </c>
      <c r="Z124" s="74" t="s">
        <v>152</v>
      </c>
    </row>
    <row r="125" spans="1:26" x14ac:dyDescent="0.25">
      <c r="A125" s="56" t="s">
        <v>17</v>
      </c>
      <c r="B125" s="55">
        <v>8267</v>
      </c>
      <c r="C125" s="116">
        <v>7775</v>
      </c>
      <c r="D125" s="55">
        <v>6139</v>
      </c>
      <c r="E125" s="116">
        <v>5631</v>
      </c>
      <c r="F125" s="55">
        <v>3322</v>
      </c>
      <c r="G125" s="116">
        <v>2977</v>
      </c>
      <c r="H125" s="55">
        <v>2450</v>
      </c>
      <c r="I125" s="116">
        <v>2594</v>
      </c>
      <c r="J125" s="55">
        <v>2269</v>
      </c>
      <c r="K125" s="116">
        <v>2419</v>
      </c>
      <c r="L125" s="70" t="s">
        <v>42</v>
      </c>
      <c r="O125" s="56" t="s">
        <v>17</v>
      </c>
      <c r="P125" s="116">
        <v>7286</v>
      </c>
      <c r="Q125" s="55">
        <v>7760</v>
      </c>
      <c r="R125" s="116">
        <v>5069</v>
      </c>
      <c r="S125" s="55">
        <v>5673</v>
      </c>
      <c r="T125" s="116">
        <v>3221</v>
      </c>
      <c r="U125" s="55">
        <v>3029</v>
      </c>
      <c r="V125" s="116">
        <v>2861</v>
      </c>
      <c r="W125" s="55">
        <v>2638</v>
      </c>
      <c r="X125" s="116">
        <v>2513</v>
      </c>
      <c r="Y125" s="55">
        <v>2433</v>
      </c>
      <c r="Z125" s="75" t="s">
        <v>134</v>
      </c>
    </row>
    <row r="126" spans="1:26" x14ac:dyDescent="0.25">
      <c r="A126" s="50" t="s">
        <v>18</v>
      </c>
      <c r="B126" s="52">
        <v>11015</v>
      </c>
      <c r="C126" s="115">
        <v>10427</v>
      </c>
      <c r="D126" s="52">
        <v>7485</v>
      </c>
      <c r="E126" s="115">
        <v>6867</v>
      </c>
      <c r="F126" s="52">
        <v>4261</v>
      </c>
      <c r="G126" s="115">
        <v>4192</v>
      </c>
      <c r="H126" s="52">
        <v>2281</v>
      </c>
      <c r="I126" s="115">
        <v>2392</v>
      </c>
      <c r="J126" s="52">
        <v>1903</v>
      </c>
      <c r="K126" s="115">
        <v>1958</v>
      </c>
      <c r="L126" s="69" t="s">
        <v>122</v>
      </c>
      <c r="O126" s="50" t="s">
        <v>18</v>
      </c>
      <c r="P126" s="115">
        <v>9836</v>
      </c>
      <c r="Q126" s="52">
        <v>10427</v>
      </c>
      <c r="R126" s="115">
        <v>6549</v>
      </c>
      <c r="S126" s="52">
        <v>6772</v>
      </c>
      <c r="T126" s="115">
        <v>4044</v>
      </c>
      <c r="U126" s="52">
        <v>4192</v>
      </c>
      <c r="V126" s="115">
        <v>2345</v>
      </c>
      <c r="W126" s="52">
        <v>2382</v>
      </c>
      <c r="X126" s="115">
        <v>1991</v>
      </c>
      <c r="Y126" s="52">
        <v>1958</v>
      </c>
      <c r="Z126" s="74" t="s">
        <v>132</v>
      </c>
    </row>
    <row r="127" spans="1:26" x14ac:dyDescent="0.25">
      <c r="A127" s="56" t="s">
        <v>16</v>
      </c>
      <c r="B127" s="55">
        <v>9756</v>
      </c>
      <c r="C127" s="116">
        <v>9207</v>
      </c>
      <c r="D127" s="55">
        <v>7505</v>
      </c>
      <c r="E127" s="116">
        <v>7125</v>
      </c>
      <c r="F127" s="55">
        <v>4972</v>
      </c>
      <c r="G127" s="116">
        <v>4884</v>
      </c>
      <c r="H127" s="55">
        <v>3394</v>
      </c>
      <c r="I127" s="116">
        <v>3400</v>
      </c>
      <c r="J127" s="55">
        <v>2360</v>
      </c>
      <c r="K127" s="116">
        <v>2340</v>
      </c>
      <c r="L127" s="70" t="s">
        <v>43</v>
      </c>
      <c r="O127" s="56" t="s">
        <v>16</v>
      </c>
      <c r="P127" s="116">
        <v>8892</v>
      </c>
      <c r="Q127" s="55">
        <v>9119</v>
      </c>
      <c r="R127" s="116">
        <v>6625</v>
      </c>
      <c r="S127" s="55">
        <v>7208</v>
      </c>
      <c r="T127" s="116">
        <v>4783</v>
      </c>
      <c r="U127" s="55">
        <v>4792</v>
      </c>
      <c r="V127" s="116">
        <v>3250</v>
      </c>
      <c r="W127" s="55">
        <v>3417</v>
      </c>
      <c r="X127" s="116">
        <v>2280</v>
      </c>
      <c r="Y127" s="55">
        <v>2340</v>
      </c>
      <c r="Z127" s="75" t="s">
        <v>153</v>
      </c>
    </row>
    <row r="128" spans="1:26" x14ac:dyDescent="0.25">
      <c r="A128" s="50" t="s">
        <v>13</v>
      </c>
      <c r="B128" s="52">
        <v>10811</v>
      </c>
      <c r="C128" s="115">
        <v>9991</v>
      </c>
      <c r="D128" s="52">
        <v>8826</v>
      </c>
      <c r="E128" s="115">
        <v>7990</v>
      </c>
      <c r="F128" s="52">
        <v>5885</v>
      </c>
      <c r="G128" s="115">
        <v>5305</v>
      </c>
      <c r="H128" s="52">
        <v>3200</v>
      </c>
      <c r="I128" s="115">
        <v>3000</v>
      </c>
      <c r="J128" s="52">
        <v>2538</v>
      </c>
      <c r="K128" s="115">
        <v>2488</v>
      </c>
      <c r="L128" s="69" t="s">
        <v>44</v>
      </c>
      <c r="O128" s="50" t="s">
        <v>13</v>
      </c>
      <c r="P128" s="115">
        <v>9631</v>
      </c>
      <c r="Q128" s="52">
        <v>9901</v>
      </c>
      <c r="R128" s="115">
        <v>7709</v>
      </c>
      <c r="S128" s="52">
        <v>7921</v>
      </c>
      <c r="T128" s="115">
        <v>5311</v>
      </c>
      <c r="U128" s="52">
        <v>5275</v>
      </c>
      <c r="V128" s="115">
        <v>2830</v>
      </c>
      <c r="W128" s="52">
        <v>2975</v>
      </c>
      <c r="X128" s="115">
        <v>2350</v>
      </c>
      <c r="Y128" s="52">
        <v>2492</v>
      </c>
      <c r="Z128" s="74" t="s">
        <v>154</v>
      </c>
    </row>
    <row r="129" spans="1:26" x14ac:dyDescent="0.25">
      <c r="A129" s="60" t="s">
        <v>45</v>
      </c>
      <c r="B129" s="65">
        <v>10701</v>
      </c>
      <c r="C129" s="117">
        <v>9924</v>
      </c>
      <c r="D129" s="65">
        <v>8045</v>
      </c>
      <c r="E129" s="117">
        <v>7375</v>
      </c>
      <c r="F129" s="65">
        <v>5199</v>
      </c>
      <c r="G129" s="117">
        <v>4816</v>
      </c>
      <c r="H129" s="65">
        <v>2770</v>
      </c>
      <c r="I129" s="117">
        <v>2802</v>
      </c>
      <c r="J129" s="65">
        <v>2261</v>
      </c>
      <c r="K129" s="117">
        <v>2284</v>
      </c>
      <c r="L129" s="71" t="s">
        <v>42</v>
      </c>
      <c r="O129" s="60" t="s">
        <v>45</v>
      </c>
      <c r="P129" s="117">
        <v>9531</v>
      </c>
      <c r="Q129" s="65">
        <v>9904</v>
      </c>
      <c r="R129" s="117">
        <v>7054</v>
      </c>
      <c r="S129" s="65">
        <v>7378</v>
      </c>
      <c r="T129" s="117">
        <v>4699</v>
      </c>
      <c r="U129" s="65">
        <v>4809</v>
      </c>
      <c r="V129" s="117">
        <v>2780</v>
      </c>
      <c r="W129" s="65">
        <v>2800</v>
      </c>
      <c r="X129" s="117">
        <v>2285</v>
      </c>
      <c r="Y129" s="65">
        <v>2294</v>
      </c>
      <c r="Z129" s="76" t="s">
        <v>149</v>
      </c>
    </row>
    <row r="130" spans="1:26" s="58" customFormat="1" ht="15.75" x14ac:dyDescent="0.25">
      <c r="A130" s="51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72"/>
      <c r="O130" s="51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72"/>
    </row>
    <row r="131" spans="1:26" s="58" customFormat="1" ht="15.75" x14ac:dyDescent="0.25">
      <c r="A131" s="51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72"/>
      <c r="O131" s="51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72"/>
    </row>
    <row r="132" spans="1:26" x14ac:dyDescent="0.25">
      <c r="A132" s="61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73"/>
    </row>
    <row r="133" spans="1:26" ht="18.75" x14ac:dyDescent="0.3">
      <c r="A133" s="182" t="s">
        <v>47</v>
      </c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O133" s="182" t="s">
        <v>48</v>
      </c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</row>
    <row r="135" spans="1:26" s="46" customFormat="1" ht="18.75" customHeight="1" x14ac:dyDescent="0.3">
      <c r="A135" s="184" t="s">
        <v>29</v>
      </c>
      <c r="B135" s="184"/>
      <c r="C135" s="184"/>
      <c r="D135" s="184"/>
      <c r="E135" s="184"/>
      <c r="F135" s="184"/>
      <c r="G135" s="184"/>
      <c r="H135" s="184"/>
      <c r="I135" s="184"/>
      <c r="J135" s="7"/>
      <c r="K135" s="7"/>
      <c r="L135" s="185" t="s">
        <v>30</v>
      </c>
      <c r="O135" s="184" t="s">
        <v>29</v>
      </c>
      <c r="P135" s="184"/>
      <c r="Q135" s="184"/>
      <c r="R135" s="184"/>
      <c r="S135" s="184"/>
      <c r="T135" s="184"/>
      <c r="U135" s="184"/>
      <c r="V135" s="184"/>
      <c r="W135" s="184"/>
      <c r="X135" s="7"/>
      <c r="Y135" s="7"/>
      <c r="Z135" s="185" t="s">
        <v>30</v>
      </c>
    </row>
    <row r="136" spans="1:26" s="49" customFormat="1" ht="31.5" customHeight="1" x14ac:dyDescent="0.25">
      <c r="A136" s="53"/>
      <c r="B136" s="186" t="s">
        <v>31</v>
      </c>
      <c r="C136" s="186"/>
      <c r="D136" s="187" t="s">
        <v>36</v>
      </c>
      <c r="E136" s="186"/>
      <c r="F136" s="187" t="s">
        <v>37</v>
      </c>
      <c r="G136" s="186"/>
      <c r="H136" s="187" t="s">
        <v>38</v>
      </c>
      <c r="I136" s="186"/>
      <c r="J136" s="186" t="s">
        <v>32</v>
      </c>
      <c r="K136" s="186"/>
      <c r="L136" s="185"/>
      <c r="O136" s="53"/>
      <c r="P136" s="186" t="s">
        <v>31</v>
      </c>
      <c r="Q136" s="186"/>
      <c r="R136" s="187" t="s">
        <v>36</v>
      </c>
      <c r="S136" s="186"/>
      <c r="T136" s="187" t="s">
        <v>37</v>
      </c>
      <c r="U136" s="186"/>
      <c r="V136" s="187" t="s">
        <v>38</v>
      </c>
      <c r="W136" s="186"/>
      <c r="X136" s="186" t="s">
        <v>32</v>
      </c>
      <c r="Y136" s="186"/>
      <c r="Z136" s="185"/>
    </row>
    <row r="137" spans="1:26" x14ac:dyDescent="0.25">
      <c r="A137" s="54"/>
      <c r="B137" s="54" t="s">
        <v>33</v>
      </c>
      <c r="C137" s="54" t="s">
        <v>34</v>
      </c>
      <c r="D137" s="54" t="s">
        <v>33</v>
      </c>
      <c r="E137" s="54" t="s">
        <v>34</v>
      </c>
      <c r="F137" s="54" t="s">
        <v>33</v>
      </c>
      <c r="G137" s="54" t="s">
        <v>34</v>
      </c>
      <c r="H137" s="54" t="s">
        <v>33</v>
      </c>
      <c r="I137" s="54" t="s">
        <v>34</v>
      </c>
      <c r="J137" s="54" t="s">
        <v>33</v>
      </c>
      <c r="K137" s="54" t="s">
        <v>34</v>
      </c>
      <c r="L137" s="185"/>
      <c r="O137" s="54"/>
      <c r="P137" s="54" t="s">
        <v>33</v>
      </c>
      <c r="Q137" s="54" t="s">
        <v>34</v>
      </c>
      <c r="R137" s="54" t="s">
        <v>33</v>
      </c>
      <c r="S137" s="54" t="s">
        <v>34</v>
      </c>
      <c r="T137" s="54" t="s">
        <v>33</v>
      </c>
      <c r="U137" s="54" t="s">
        <v>34</v>
      </c>
      <c r="V137" s="54" t="s">
        <v>33</v>
      </c>
      <c r="W137" s="54" t="s">
        <v>34</v>
      </c>
      <c r="X137" s="54" t="s">
        <v>33</v>
      </c>
      <c r="Y137" s="54" t="s">
        <v>34</v>
      </c>
      <c r="Z137" s="185"/>
    </row>
    <row r="138" spans="1:26" x14ac:dyDescent="0.25">
      <c r="A138" s="50" t="s">
        <v>14</v>
      </c>
      <c r="B138" s="52">
        <v>11890</v>
      </c>
      <c r="C138" s="115">
        <v>11305</v>
      </c>
      <c r="D138" s="52">
        <v>9062</v>
      </c>
      <c r="E138" s="115">
        <v>8432</v>
      </c>
      <c r="F138" s="52">
        <v>6139</v>
      </c>
      <c r="G138" s="115">
        <v>5569</v>
      </c>
      <c r="H138" s="52">
        <v>2641</v>
      </c>
      <c r="I138" s="115">
        <v>2656</v>
      </c>
      <c r="J138" s="52">
        <v>2131</v>
      </c>
      <c r="K138" s="115">
        <v>2109</v>
      </c>
      <c r="L138" s="74" t="s">
        <v>140</v>
      </c>
      <c r="O138" s="50" t="s">
        <v>14</v>
      </c>
      <c r="P138" s="115">
        <v>11160</v>
      </c>
      <c r="Q138" s="52">
        <v>11363</v>
      </c>
      <c r="R138" s="115">
        <v>8336</v>
      </c>
      <c r="S138" s="52">
        <v>8450</v>
      </c>
      <c r="T138" s="115">
        <v>5380</v>
      </c>
      <c r="U138" s="52">
        <v>5520</v>
      </c>
      <c r="V138" s="115">
        <v>2672</v>
      </c>
      <c r="W138" s="52">
        <v>2713</v>
      </c>
      <c r="X138" s="115">
        <v>2133</v>
      </c>
      <c r="Y138" s="52">
        <v>2111</v>
      </c>
      <c r="Z138" s="74" t="s">
        <v>131</v>
      </c>
    </row>
    <row r="139" spans="1:26" x14ac:dyDescent="0.25">
      <c r="A139" s="56" t="s">
        <v>15</v>
      </c>
      <c r="B139" s="55">
        <v>11732</v>
      </c>
      <c r="C139" s="116">
        <v>11283</v>
      </c>
      <c r="D139" s="55">
        <v>8744</v>
      </c>
      <c r="E139" s="116">
        <v>8337</v>
      </c>
      <c r="F139" s="55">
        <v>5736</v>
      </c>
      <c r="G139" s="116">
        <v>5387</v>
      </c>
      <c r="H139" s="55">
        <v>2890</v>
      </c>
      <c r="I139" s="116">
        <v>2788</v>
      </c>
      <c r="J139" s="55">
        <v>2418</v>
      </c>
      <c r="K139" s="116">
        <v>2372</v>
      </c>
      <c r="L139" s="75" t="s">
        <v>141</v>
      </c>
      <c r="O139" s="56" t="s">
        <v>15</v>
      </c>
      <c r="P139" s="116">
        <v>11248</v>
      </c>
      <c r="Q139" s="55">
        <v>11360</v>
      </c>
      <c r="R139" s="116">
        <v>8147</v>
      </c>
      <c r="S139" s="55">
        <v>8270</v>
      </c>
      <c r="T139" s="116">
        <v>5228</v>
      </c>
      <c r="U139" s="55">
        <v>5447</v>
      </c>
      <c r="V139" s="116">
        <v>2771</v>
      </c>
      <c r="W139" s="55">
        <v>2782</v>
      </c>
      <c r="X139" s="116">
        <v>2175</v>
      </c>
      <c r="Y139" s="55">
        <v>2372</v>
      </c>
      <c r="Z139" s="75" t="s">
        <v>131</v>
      </c>
    </row>
    <row r="140" spans="1:26" x14ac:dyDescent="0.25">
      <c r="A140" s="50" t="s">
        <v>11</v>
      </c>
      <c r="B140" s="52">
        <v>11938</v>
      </c>
      <c r="C140" s="115">
        <v>11208</v>
      </c>
      <c r="D140" s="52">
        <v>9536</v>
      </c>
      <c r="E140" s="115">
        <v>8850</v>
      </c>
      <c r="F140" s="52">
        <v>6809</v>
      </c>
      <c r="G140" s="115">
        <v>6175</v>
      </c>
      <c r="H140" s="52">
        <v>2383</v>
      </c>
      <c r="I140" s="115">
        <v>2313</v>
      </c>
      <c r="J140" s="52">
        <v>1958</v>
      </c>
      <c r="K140" s="115">
        <v>1888</v>
      </c>
      <c r="L140" s="74" t="s">
        <v>142</v>
      </c>
      <c r="O140" s="50" t="s">
        <v>11</v>
      </c>
      <c r="P140" s="115">
        <v>10726</v>
      </c>
      <c r="Q140" s="52">
        <v>11121</v>
      </c>
      <c r="R140" s="115">
        <v>8438</v>
      </c>
      <c r="S140" s="52">
        <v>8783</v>
      </c>
      <c r="T140" s="115">
        <v>5648</v>
      </c>
      <c r="U140" s="52">
        <v>6066</v>
      </c>
      <c r="V140" s="115">
        <v>2320</v>
      </c>
      <c r="W140" s="52">
        <v>2227</v>
      </c>
      <c r="X140" s="115">
        <v>1923</v>
      </c>
      <c r="Y140" s="52">
        <v>1950</v>
      </c>
      <c r="Z140" s="74" t="s">
        <v>132</v>
      </c>
    </row>
    <row r="141" spans="1:26" x14ac:dyDescent="0.25">
      <c r="A141" s="56" t="s">
        <v>12</v>
      </c>
      <c r="B141" s="55">
        <v>12950</v>
      </c>
      <c r="C141" s="116">
        <v>12203</v>
      </c>
      <c r="D141" s="55">
        <v>9675</v>
      </c>
      <c r="E141" s="116">
        <v>8894</v>
      </c>
      <c r="F141" s="55">
        <v>6178</v>
      </c>
      <c r="G141" s="116">
        <v>5661</v>
      </c>
      <c r="H141" s="55">
        <v>2743</v>
      </c>
      <c r="I141" s="116">
        <v>2771</v>
      </c>
      <c r="J141" s="55">
        <v>2444</v>
      </c>
      <c r="K141" s="116">
        <v>2463</v>
      </c>
      <c r="L141" s="75" t="s">
        <v>143</v>
      </c>
      <c r="O141" s="56" t="s">
        <v>12</v>
      </c>
      <c r="P141" s="116">
        <v>11128</v>
      </c>
      <c r="Q141" s="55">
        <v>12181</v>
      </c>
      <c r="R141" s="116">
        <v>8311</v>
      </c>
      <c r="S141" s="55">
        <v>8850</v>
      </c>
      <c r="T141" s="116">
        <v>5650</v>
      </c>
      <c r="U141" s="55">
        <v>5795</v>
      </c>
      <c r="V141" s="116">
        <v>2839</v>
      </c>
      <c r="W141" s="55">
        <v>2750</v>
      </c>
      <c r="X141" s="116">
        <v>2350</v>
      </c>
      <c r="Y141" s="55">
        <v>2415</v>
      </c>
      <c r="Z141" s="75" t="s">
        <v>133</v>
      </c>
    </row>
    <row r="142" spans="1:26" x14ac:dyDescent="0.25">
      <c r="A142" s="50" t="s">
        <v>10</v>
      </c>
      <c r="B142" s="52">
        <v>13534</v>
      </c>
      <c r="C142" s="115">
        <v>12930</v>
      </c>
      <c r="D142" s="52">
        <v>10438</v>
      </c>
      <c r="E142" s="115">
        <v>9843</v>
      </c>
      <c r="F142" s="52">
        <v>6740</v>
      </c>
      <c r="G142" s="115">
        <v>6706</v>
      </c>
      <c r="H142" s="52">
        <v>2816</v>
      </c>
      <c r="I142" s="115">
        <v>2816</v>
      </c>
      <c r="J142" s="52">
        <v>2586</v>
      </c>
      <c r="K142" s="115">
        <v>2518</v>
      </c>
      <c r="L142" s="74" t="s">
        <v>144</v>
      </c>
      <c r="O142" s="50" t="s">
        <v>10</v>
      </c>
      <c r="P142" s="115">
        <v>12362</v>
      </c>
      <c r="Q142" s="52">
        <v>12974</v>
      </c>
      <c r="R142" s="115">
        <v>9363</v>
      </c>
      <c r="S142" s="52">
        <v>9914</v>
      </c>
      <c r="T142" s="115">
        <v>6418</v>
      </c>
      <c r="U142" s="52">
        <v>6860</v>
      </c>
      <c r="V142" s="115">
        <v>2888</v>
      </c>
      <c r="W142" s="52">
        <v>2833</v>
      </c>
      <c r="X142" s="115">
        <v>2551</v>
      </c>
      <c r="Y142" s="52">
        <v>2550</v>
      </c>
      <c r="Z142" s="74" t="s">
        <v>134</v>
      </c>
    </row>
    <row r="143" spans="1:26" x14ac:dyDescent="0.25">
      <c r="A143" s="56" t="s">
        <v>17</v>
      </c>
      <c r="B143" s="55">
        <v>8644</v>
      </c>
      <c r="C143" s="116">
        <v>8056</v>
      </c>
      <c r="D143" s="55">
        <v>6345</v>
      </c>
      <c r="E143" s="116">
        <v>6228</v>
      </c>
      <c r="F143" s="55">
        <v>3569</v>
      </c>
      <c r="G143" s="116">
        <v>3618</v>
      </c>
      <c r="H143" s="55">
        <v>2450</v>
      </c>
      <c r="I143" s="116">
        <v>2494</v>
      </c>
      <c r="J143" s="55">
        <v>2408</v>
      </c>
      <c r="K143" s="116">
        <v>2375</v>
      </c>
      <c r="L143" s="75" t="s">
        <v>145</v>
      </c>
      <c r="O143" s="56" t="s">
        <v>17</v>
      </c>
      <c r="P143" s="116">
        <v>8185</v>
      </c>
      <c r="Q143" s="55">
        <v>8050</v>
      </c>
      <c r="R143" s="116">
        <v>6185</v>
      </c>
      <c r="S143" s="55">
        <v>6108</v>
      </c>
      <c r="T143" s="116">
        <v>3339</v>
      </c>
      <c r="U143" s="55">
        <v>3509</v>
      </c>
      <c r="V143" s="116">
        <v>2488</v>
      </c>
      <c r="W143" s="55">
        <v>2463</v>
      </c>
      <c r="X143" s="116">
        <v>2295</v>
      </c>
      <c r="Y143" s="55">
        <v>2234</v>
      </c>
      <c r="Z143" s="70" t="s">
        <v>135</v>
      </c>
    </row>
    <row r="144" spans="1:26" x14ac:dyDescent="0.25">
      <c r="A144" s="50" t="s">
        <v>18</v>
      </c>
      <c r="B144" s="52">
        <v>11402</v>
      </c>
      <c r="C144" s="115">
        <v>10698</v>
      </c>
      <c r="D144" s="52">
        <v>8044</v>
      </c>
      <c r="E144" s="115">
        <v>7216</v>
      </c>
      <c r="F144" s="52">
        <v>4500</v>
      </c>
      <c r="G144" s="115">
        <v>4016</v>
      </c>
      <c r="H144" s="52">
        <v>2225</v>
      </c>
      <c r="I144" s="115">
        <v>2353</v>
      </c>
      <c r="J144" s="52">
        <v>1922</v>
      </c>
      <c r="K144" s="115">
        <v>1947</v>
      </c>
      <c r="L144" s="74" t="s">
        <v>146</v>
      </c>
      <c r="O144" s="50" t="s">
        <v>18</v>
      </c>
      <c r="P144" s="115">
        <v>11017</v>
      </c>
      <c r="Q144" s="52">
        <v>10736</v>
      </c>
      <c r="R144" s="115">
        <v>7476</v>
      </c>
      <c r="S144" s="52">
        <v>7299</v>
      </c>
      <c r="T144" s="115">
        <v>4261</v>
      </c>
      <c r="U144" s="52">
        <v>4034</v>
      </c>
      <c r="V144" s="115">
        <v>2269</v>
      </c>
      <c r="W144" s="52">
        <v>2346</v>
      </c>
      <c r="X144" s="115">
        <v>1881</v>
      </c>
      <c r="Y144" s="52">
        <v>1951</v>
      </c>
      <c r="Z144" s="69" t="s">
        <v>136</v>
      </c>
    </row>
    <row r="145" spans="1:26" x14ac:dyDescent="0.25">
      <c r="A145" s="56" t="s">
        <v>16</v>
      </c>
      <c r="B145" s="55">
        <v>10813</v>
      </c>
      <c r="C145" s="116">
        <v>10744</v>
      </c>
      <c r="D145" s="55">
        <v>8031</v>
      </c>
      <c r="E145" s="116">
        <v>7981</v>
      </c>
      <c r="F145" s="55">
        <v>5767</v>
      </c>
      <c r="G145" s="116">
        <v>5367</v>
      </c>
      <c r="H145" s="55">
        <v>3093</v>
      </c>
      <c r="I145" s="116">
        <v>3393</v>
      </c>
      <c r="J145" s="55">
        <v>1900</v>
      </c>
      <c r="K145" s="116">
        <v>2440</v>
      </c>
      <c r="L145" s="75" t="s">
        <v>147</v>
      </c>
      <c r="O145" s="56" t="s">
        <v>16</v>
      </c>
      <c r="P145" s="116">
        <v>9811</v>
      </c>
      <c r="Q145" s="55">
        <v>10581</v>
      </c>
      <c r="R145" s="116">
        <v>7598</v>
      </c>
      <c r="S145" s="55">
        <v>8044</v>
      </c>
      <c r="T145" s="116">
        <v>5038</v>
      </c>
      <c r="U145" s="55">
        <v>5330</v>
      </c>
      <c r="V145" s="116">
        <v>3400</v>
      </c>
      <c r="W145" s="55">
        <v>3425</v>
      </c>
      <c r="X145" s="116">
        <v>2383</v>
      </c>
      <c r="Y145" s="55">
        <v>2467</v>
      </c>
      <c r="Z145" s="75" t="s">
        <v>137</v>
      </c>
    </row>
    <row r="146" spans="1:26" x14ac:dyDescent="0.25">
      <c r="A146" s="50" t="s">
        <v>13</v>
      </c>
      <c r="B146" s="52">
        <v>12165</v>
      </c>
      <c r="C146" s="115">
        <v>11510</v>
      </c>
      <c r="D146" s="52">
        <v>9458</v>
      </c>
      <c r="E146" s="115">
        <v>9126</v>
      </c>
      <c r="F146" s="52">
        <v>6629</v>
      </c>
      <c r="G146" s="115">
        <v>6392</v>
      </c>
      <c r="H146" s="52">
        <v>2844</v>
      </c>
      <c r="I146" s="115">
        <v>3039</v>
      </c>
      <c r="J146" s="52">
        <v>2125</v>
      </c>
      <c r="K146" s="115">
        <v>2300</v>
      </c>
      <c r="L146" s="74" t="s">
        <v>148</v>
      </c>
      <c r="O146" s="50" t="s">
        <v>13</v>
      </c>
      <c r="P146" s="115">
        <v>10880</v>
      </c>
      <c r="Q146" s="52">
        <v>11460</v>
      </c>
      <c r="R146" s="115">
        <v>8826</v>
      </c>
      <c r="S146" s="52">
        <v>9049</v>
      </c>
      <c r="T146" s="115">
        <v>5835</v>
      </c>
      <c r="U146" s="52">
        <v>6342</v>
      </c>
      <c r="V146" s="115">
        <v>3206</v>
      </c>
      <c r="W146" s="52">
        <v>3150</v>
      </c>
      <c r="X146" s="115">
        <v>2421</v>
      </c>
      <c r="Y146" s="52">
        <v>2371</v>
      </c>
      <c r="Z146" s="74" t="s">
        <v>138</v>
      </c>
    </row>
    <row r="147" spans="1:26" x14ac:dyDescent="0.25">
      <c r="A147" s="60" t="s">
        <v>45</v>
      </c>
      <c r="B147" s="65">
        <v>11674</v>
      </c>
      <c r="C147" s="117">
        <v>11104</v>
      </c>
      <c r="D147" s="65">
        <v>8815</v>
      </c>
      <c r="E147" s="117">
        <v>8323</v>
      </c>
      <c r="F147" s="65">
        <v>5785</v>
      </c>
      <c r="G147" s="117">
        <v>5432</v>
      </c>
      <c r="H147" s="65">
        <v>2676</v>
      </c>
      <c r="I147" s="117">
        <v>2736</v>
      </c>
      <c r="J147" s="65">
        <v>2210</v>
      </c>
      <c r="K147" s="117">
        <v>2268</v>
      </c>
      <c r="L147" s="76" t="s">
        <v>134</v>
      </c>
      <c r="O147" s="60" t="s">
        <v>45</v>
      </c>
      <c r="P147" s="117">
        <v>10724</v>
      </c>
      <c r="Q147" s="65">
        <v>11092</v>
      </c>
      <c r="R147" s="117">
        <v>8076</v>
      </c>
      <c r="S147" s="65">
        <v>8307</v>
      </c>
      <c r="T147" s="117">
        <v>5200</v>
      </c>
      <c r="U147" s="65">
        <v>5434</v>
      </c>
      <c r="V147" s="117">
        <v>2761</v>
      </c>
      <c r="W147" s="65">
        <v>2743</v>
      </c>
      <c r="X147" s="117">
        <v>2235</v>
      </c>
      <c r="Y147" s="65">
        <v>2269</v>
      </c>
      <c r="Z147" s="76" t="s">
        <v>139</v>
      </c>
    </row>
    <row r="148" spans="1:26" s="58" customFormat="1" ht="15.75" x14ac:dyDescent="0.25">
      <c r="A148" s="51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72"/>
      <c r="O148" s="51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72"/>
    </row>
    <row r="149" spans="1:26" s="58" customFormat="1" ht="15.75" x14ac:dyDescent="0.25">
      <c r="A149" s="51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72"/>
      <c r="O149" s="51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72"/>
    </row>
    <row r="150" spans="1:26" s="58" customFormat="1" ht="15.75" x14ac:dyDescent="0.25">
      <c r="A150" s="51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72"/>
      <c r="O150" s="51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72"/>
    </row>
    <row r="151" spans="1:26" ht="18.75" x14ac:dyDescent="0.3">
      <c r="A151" s="182" t="s">
        <v>50</v>
      </c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O151" s="182" t="s">
        <v>49</v>
      </c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</row>
    <row r="153" spans="1:26" s="46" customFormat="1" ht="18.75" customHeight="1" x14ac:dyDescent="0.3">
      <c r="A153" s="184" t="s">
        <v>29</v>
      </c>
      <c r="B153" s="184"/>
      <c r="C153" s="184"/>
      <c r="D153" s="184"/>
      <c r="E153" s="184"/>
      <c r="F153" s="184"/>
      <c r="G153" s="184"/>
      <c r="H153" s="184"/>
      <c r="I153" s="184"/>
      <c r="J153" s="7"/>
      <c r="K153" s="7"/>
      <c r="L153" s="185" t="s">
        <v>30</v>
      </c>
      <c r="O153" s="184" t="s">
        <v>29</v>
      </c>
      <c r="P153" s="184"/>
      <c r="Q153" s="184"/>
      <c r="R153" s="184"/>
      <c r="S153" s="184"/>
      <c r="T153" s="184"/>
      <c r="U153" s="184"/>
      <c r="V153" s="184"/>
      <c r="W153" s="184"/>
      <c r="X153" s="7"/>
      <c r="Y153" s="7"/>
      <c r="Z153" s="185" t="s">
        <v>30</v>
      </c>
    </row>
    <row r="154" spans="1:26" s="49" customFormat="1" ht="31.5" customHeight="1" x14ac:dyDescent="0.25">
      <c r="A154" s="53"/>
      <c r="B154" s="186" t="s">
        <v>31</v>
      </c>
      <c r="C154" s="186"/>
      <c r="D154" s="187" t="s">
        <v>36</v>
      </c>
      <c r="E154" s="186"/>
      <c r="F154" s="187" t="s">
        <v>37</v>
      </c>
      <c r="G154" s="186"/>
      <c r="H154" s="187" t="s">
        <v>38</v>
      </c>
      <c r="I154" s="186"/>
      <c r="J154" s="186" t="s">
        <v>32</v>
      </c>
      <c r="K154" s="186"/>
      <c r="L154" s="185"/>
      <c r="O154" s="53"/>
      <c r="P154" s="186" t="s">
        <v>31</v>
      </c>
      <c r="Q154" s="186"/>
      <c r="R154" s="187" t="s">
        <v>36</v>
      </c>
      <c r="S154" s="186"/>
      <c r="T154" s="187" t="s">
        <v>37</v>
      </c>
      <c r="U154" s="186"/>
      <c r="V154" s="187" t="s">
        <v>38</v>
      </c>
      <c r="W154" s="186"/>
      <c r="X154" s="186" t="s">
        <v>32</v>
      </c>
      <c r="Y154" s="186"/>
      <c r="Z154" s="185"/>
    </row>
    <row r="155" spans="1:26" x14ac:dyDescent="0.25">
      <c r="A155" s="54"/>
      <c r="B155" s="54" t="s">
        <v>33</v>
      </c>
      <c r="C155" s="54" t="s">
        <v>34</v>
      </c>
      <c r="D155" s="54" t="s">
        <v>33</v>
      </c>
      <c r="E155" s="54" t="s">
        <v>34</v>
      </c>
      <c r="F155" s="54" t="s">
        <v>33</v>
      </c>
      <c r="G155" s="54" t="s">
        <v>34</v>
      </c>
      <c r="H155" s="54" t="s">
        <v>33</v>
      </c>
      <c r="I155" s="54" t="s">
        <v>34</v>
      </c>
      <c r="J155" s="54" t="s">
        <v>33</v>
      </c>
      <c r="K155" s="54" t="s">
        <v>34</v>
      </c>
      <c r="L155" s="185"/>
      <c r="O155" s="54"/>
      <c r="P155" s="54" t="s">
        <v>33</v>
      </c>
      <c r="Q155" s="54" t="s">
        <v>34</v>
      </c>
      <c r="R155" s="54" t="s">
        <v>33</v>
      </c>
      <c r="S155" s="54" t="s">
        <v>34</v>
      </c>
      <c r="T155" s="54" t="s">
        <v>33</v>
      </c>
      <c r="U155" s="54" t="s">
        <v>34</v>
      </c>
      <c r="V155" s="54" t="s">
        <v>33</v>
      </c>
      <c r="W155" s="54" t="s">
        <v>34</v>
      </c>
      <c r="X155" s="54" t="s">
        <v>33</v>
      </c>
      <c r="Y155" s="54" t="s">
        <v>34</v>
      </c>
      <c r="Z155" s="185"/>
    </row>
    <row r="156" spans="1:26" x14ac:dyDescent="0.25">
      <c r="A156" s="50" t="s">
        <v>14</v>
      </c>
      <c r="B156" s="52">
        <v>10893</v>
      </c>
      <c r="C156" s="115">
        <v>11985</v>
      </c>
      <c r="D156" s="52">
        <v>8297</v>
      </c>
      <c r="E156" s="115">
        <v>8753</v>
      </c>
      <c r="F156" s="52">
        <v>5701</v>
      </c>
      <c r="G156" s="115">
        <v>6267</v>
      </c>
      <c r="H156" s="52">
        <v>2557</v>
      </c>
      <c r="I156" s="115">
        <v>2707</v>
      </c>
      <c r="J156" s="52">
        <v>2015</v>
      </c>
      <c r="K156" s="115">
        <v>2139</v>
      </c>
      <c r="L156" s="69" t="s">
        <v>84</v>
      </c>
      <c r="O156" s="50" t="s">
        <v>14</v>
      </c>
      <c r="P156" s="115">
        <v>11887</v>
      </c>
      <c r="Q156" s="52">
        <v>11716</v>
      </c>
      <c r="R156" s="115">
        <v>9024</v>
      </c>
      <c r="S156" s="52">
        <v>8891</v>
      </c>
      <c r="T156" s="115">
        <v>6185</v>
      </c>
      <c r="U156" s="52">
        <v>6181</v>
      </c>
      <c r="V156" s="115">
        <v>2644</v>
      </c>
      <c r="W156" s="52">
        <v>2577</v>
      </c>
      <c r="X156" s="115">
        <v>2122</v>
      </c>
      <c r="Y156" s="52">
        <v>2098</v>
      </c>
      <c r="Z156" s="69" t="s">
        <v>123</v>
      </c>
    </row>
    <row r="157" spans="1:26" x14ac:dyDescent="0.25">
      <c r="A157" s="56" t="s">
        <v>15</v>
      </c>
      <c r="B157" s="55">
        <v>10456</v>
      </c>
      <c r="C157" s="116">
        <v>11469</v>
      </c>
      <c r="D157" s="55">
        <v>7649</v>
      </c>
      <c r="E157" s="116">
        <v>8478</v>
      </c>
      <c r="F157" s="55">
        <v>5058</v>
      </c>
      <c r="G157" s="116">
        <v>5614</v>
      </c>
      <c r="H157" s="55">
        <v>2848</v>
      </c>
      <c r="I157" s="116">
        <v>3205</v>
      </c>
      <c r="J157" s="55">
        <v>2260</v>
      </c>
      <c r="K157" s="116">
        <v>2410</v>
      </c>
      <c r="L157" s="70" t="s">
        <v>115</v>
      </c>
      <c r="O157" s="56" t="s">
        <v>15</v>
      </c>
      <c r="P157" s="116">
        <v>11700</v>
      </c>
      <c r="Q157" s="55">
        <v>11121</v>
      </c>
      <c r="R157" s="116">
        <v>8699</v>
      </c>
      <c r="S157" s="55">
        <v>8326</v>
      </c>
      <c r="T157" s="116">
        <v>5771</v>
      </c>
      <c r="U157" s="55">
        <v>5480</v>
      </c>
      <c r="V157" s="116">
        <v>2947</v>
      </c>
      <c r="W157" s="55">
        <v>2900</v>
      </c>
      <c r="X157" s="116">
        <v>2355</v>
      </c>
      <c r="Y157" s="55">
        <v>2301</v>
      </c>
      <c r="Z157" s="70" t="s">
        <v>103</v>
      </c>
    </row>
    <row r="158" spans="1:26" x14ac:dyDescent="0.25">
      <c r="A158" s="50" t="s">
        <v>11</v>
      </c>
      <c r="B158" s="52">
        <v>10338</v>
      </c>
      <c r="C158" s="115">
        <v>11453</v>
      </c>
      <c r="D158" s="52">
        <v>8589</v>
      </c>
      <c r="E158" s="115">
        <v>9305</v>
      </c>
      <c r="F158" s="52">
        <v>6392</v>
      </c>
      <c r="G158" s="115">
        <v>6907</v>
      </c>
      <c r="H158" s="52">
        <v>2485</v>
      </c>
      <c r="I158" s="115">
        <v>2611</v>
      </c>
      <c r="J158" s="52">
        <v>2183</v>
      </c>
      <c r="K158" s="115">
        <v>2283</v>
      </c>
      <c r="L158" s="69" t="s">
        <v>85</v>
      </c>
      <c r="O158" s="50" t="s">
        <v>11</v>
      </c>
      <c r="P158" s="115">
        <v>11974</v>
      </c>
      <c r="Q158" s="52">
        <v>11553</v>
      </c>
      <c r="R158" s="115">
        <v>9504</v>
      </c>
      <c r="S158" s="52">
        <v>9355</v>
      </c>
      <c r="T158" s="115">
        <v>6868</v>
      </c>
      <c r="U158" s="52">
        <v>6957</v>
      </c>
      <c r="V158" s="115">
        <v>2353</v>
      </c>
      <c r="W158" s="52">
        <v>2412</v>
      </c>
      <c r="X158" s="115">
        <v>1980</v>
      </c>
      <c r="Y158" s="52">
        <v>2107</v>
      </c>
      <c r="Z158" s="69" t="s">
        <v>124</v>
      </c>
    </row>
    <row r="159" spans="1:26" x14ac:dyDescent="0.25">
      <c r="A159" s="56" t="s">
        <v>12</v>
      </c>
      <c r="B159" s="55">
        <v>11216</v>
      </c>
      <c r="C159" s="116">
        <v>12661</v>
      </c>
      <c r="D159" s="55">
        <v>8704</v>
      </c>
      <c r="E159" s="116">
        <v>9738</v>
      </c>
      <c r="F159" s="55">
        <v>5696</v>
      </c>
      <c r="G159" s="116">
        <v>6453</v>
      </c>
      <c r="H159" s="55">
        <v>2604</v>
      </c>
      <c r="I159" s="116">
        <v>2823</v>
      </c>
      <c r="J159" s="55">
        <v>2279</v>
      </c>
      <c r="K159" s="116">
        <v>2366</v>
      </c>
      <c r="L159" s="70" t="s">
        <v>109</v>
      </c>
      <c r="O159" s="56" t="s">
        <v>12</v>
      </c>
      <c r="P159" s="116">
        <v>12925</v>
      </c>
      <c r="Q159" s="55">
        <v>12742</v>
      </c>
      <c r="R159" s="116">
        <v>9659</v>
      </c>
      <c r="S159" s="55">
        <v>9794</v>
      </c>
      <c r="T159" s="116">
        <v>6220</v>
      </c>
      <c r="U159" s="55">
        <v>6461</v>
      </c>
      <c r="V159" s="116">
        <v>2781</v>
      </c>
      <c r="W159" s="55">
        <v>2890</v>
      </c>
      <c r="X159" s="116">
        <v>2354</v>
      </c>
      <c r="Y159" s="55">
        <v>2415</v>
      </c>
      <c r="Z159" s="75" t="s">
        <v>125</v>
      </c>
    </row>
    <row r="160" spans="1:26" x14ac:dyDescent="0.25">
      <c r="A160" s="50" t="s">
        <v>10</v>
      </c>
      <c r="B160" s="52">
        <v>12287</v>
      </c>
      <c r="C160" s="115">
        <v>13387</v>
      </c>
      <c r="D160" s="52">
        <v>9655</v>
      </c>
      <c r="E160" s="115">
        <v>10555</v>
      </c>
      <c r="F160" s="52">
        <v>6664</v>
      </c>
      <c r="G160" s="115">
        <v>7302</v>
      </c>
      <c r="H160" s="52">
        <v>2643</v>
      </c>
      <c r="I160" s="115">
        <v>2804</v>
      </c>
      <c r="J160" s="52">
        <v>2418</v>
      </c>
      <c r="K160" s="115">
        <v>2436</v>
      </c>
      <c r="L160" s="69" t="s">
        <v>116</v>
      </c>
      <c r="O160" s="50" t="s">
        <v>10</v>
      </c>
      <c r="P160" s="115">
        <v>13547</v>
      </c>
      <c r="Q160" s="52">
        <v>13337</v>
      </c>
      <c r="R160" s="115">
        <v>10409</v>
      </c>
      <c r="S160" s="52">
        <v>10303</v>
      </c>
      <c r="T160" s="115">
        <v>6791</v>
      </c>
      <c r="U160" s="52">
        <v>6870</v>
      </c>
      <c r="V160" s="115">
        <v>2897</v>
      </c>
      <c r="W160" s="52">
        <v>2779</v>
      </c>
      <c r="X160" s="115">
        <v>2521</v>
      </c>
      <c r="Y160" s="52">
        <v>2550</v>
      </c>
      <c r="Z160" s="69" t="s">
        <v>126</v>
      </c>
    </row>
    <row r="161" spans="1:26" x14ac:dyDescent="0.25">
      <c r="A161" s="56" t="s">
        <v>17</v>
      </c>
      <c r="B161" s="55">
        <v>7661</v>
      </c>
      <c r="C161" s="116">
        <v>8480</v>
      </c>
      <c r="D161" s="55">
        <v>5131</v>
      </c>
      <c r="E161" s="116">
        <v>5785</v>
      </c>
      <c r="F161" s="55">
        <v>3210</v>
      </c>
      <c r="G161" s="116">
        <v>3520</v>
      </c>
      <c r="H161" s="55">
        <v>2186</v>
      </c>
      <c r="I161" s="116">
        <v>2233</v>
      </c>
      <c r="J161" s="55">
        <v>2009</v>
      </c>
      <c r="K161" s="116">
        <v>2138</v>
      </c>
      <c r="L161" s="70" t="s">
        <v>114</v>
      </c>
      <c r="O161" s="56" t="s">
        <v>17</v>
      </c>
      <c r="P161" s="116">
        <v>8614</v>
      </c>
      <c r="Q161" s="55">
        <v>8417</v>
      </c>
      <c r="R161" s="116">
        <v>6220</v>
      </c>
      <c r="S161" s="55">
        <v>6071</v>
      </c>
      <c r="T161" s="116">
        <v>3634</v>
      </c>
      <c r="U161" s="55">
        <v>3623</v>
      </c>
      <c r="V161" s="116">
        <v>2525</v>
      </c>
      <c r="W161" s="55">
        <v>2325</v>
      </c>
      <c r="X161" s="116">
        <v>2429</v>
      </c>
      <c r="Y161" s="55">
        <v>2336</v>
      </c>
      <c r="Z161" s="70" t="s">
        <v>127</v>
      </c>
    </row>
    <row r="162" spans="1:26" x14ac:dyDescent="0.25">
      <c r="A162" s="50" t="s">
        <v>18</v>
      </c>
      <c r="B162" s="52">
        <v>10042</v>
      </c>
      <c r="C162" s="115">
        <v>11029</v>
      </c>
      <c r="D162" s="52">
        <v>6990</v>
      </c>
      <c r="E162" s="115">
        <v>7763</v>
      </c>
      <c r="F162" s="52">
        <v>3992</v>
      </c>
      <c r="G162" s="115">
        <v>4321</v>
      </c>
      <c r="H162" s="52">
        <v>2014</v>
      </c>
      <c r="I162" s="115">
        <v>2200</v>
      </c>
      <c r="J162" s="52">
        <v>1770</v>
      </c>
      <c r="K162" s="115">
        <v>1880</v>
      </c>
      <c r="L162" s="69" t="s">
        <v>117</v>
      </c>
      <c r="O162" s="50" t="s">
        <v>18</v>
      </c>
      <c r="P162" s="115">
        <v>11368</v>
      </c>
      <c r="Q162" s="52">
        <v>11086</v>
      </c>
      <c r="R162" s="115">
        <v>7982</v>
      </c>
      <c r="S162" s="52">
        <v>7800</v>
      </c>
      <c r="T162" s="115">
        <v>4495</v>
      </c>
      <c r="U162" s="52">
        <v>4314</v>
      </c>
      <c r="V162" s="115">
        <v>2230</v>
      </c>
      <c r="W162" s="52">
        <v>2230</v>
      </c>
      <c r="X162" s="115">
        <v>1945</v>
      </c>
      <c r="Y162" s="52">
        <v>1945</v>
      </c>
      <c r="Z162" s="69" t="s">
        <v>128</v>
      </c>
    </row>
    <row r="163" spans="1:26" x14ac:dyDescent="0.25">
      <c r="A163" s="56" t="s">
        <v>16</v>
      </c>
      <c r="B163" s="55">
        <v>10306</v>
      </c>
      <c r="C163" s="116">
        <v>10875</v>
      </c>
      <c r="D163" s="55">
        <v>7594</v>
      </c>
      <c r="E163" s="116">
        <v>8156</v>
      </c>
      <c r="F163" s="55">
        <v>4963</v>
      </c>
      <c r="G163" s="116">
        <v>5569</v>
      </c>
      <c r="H163" s="55">
        <v>2807</v>
      </c>
      <c r="I163" s="116">
        <v>3264</v>
      </c>
      <c r="J163" s="55">
        <v>1764</v>
      </c>
      <c r="K163" s="116">
        <v>1943</v>
      </c>
      <c r="L163" s="70" t="s">
        <v>118</v>
      </c>
      <c r="O163" s="56" t="s">
        <v>16</v>
      </c>
      <c r="P163" s="116">
        <v>10819</v>
      </c>
      <c r="Q163" s="55">
        <v>10938</v>
      </c>
      <c r="R163" s="116">
        <v>8069</v>
      </c>
      <c r="S163" s="55">
        <v>8156</v>
      </c>
      <c r="T163" s="116">
        <v>5706</v>
      </c>
      <c r="U163" s="55">
        <v>5631</v>
      </c>
      <c r="V163" s="116">
        <v>3107</v>
      </c>
      <c r="W163" s="55">
        <v>3121</v>
      </c>
      <c r="X163" s="116">
        <v>1913</v>
      </c>
      <c r="Y163" s="55">
        <v>1950</v>
      </c>
      <c r="Z163" s="75" t="s">
        <v>129</v>
      </c>
    </row>
    <row r="164" spans="1:26" x14ac:dyDescent="0.25">
      <c r="A164" s="50" t="s">
        <v>13</v>
      </c>
      <c r="B164" s="52">
        <v>11521</v>
      </c>
      <c r="C164" s="115">
        <v>12300</v>
      </c>
      <c r="D164" s="52">
        <v>9096</v>
      </c>
      <c r="E164" s="115">
        <v>9708</v>
      </c>
      <c r="F164" s="52">
        <v>6395</v>
      </c>
      <c r="G164" s="115">
        <v>6823</v>
      </c>
      <c r="H164" s="52">
        <v>2717</v>
      </c>
      <c r="I164" s="115">
        <v>2833</v>
      </c>
      <c r="J164" s="52">
        <v>2105</v>
      </c>
      <c r="K164" s="115">
        <v>2110</v>
      </c>
      <c r="L164" s="69" t="s">
        <v>119</v>
      </c>
      <c r="O164" s="50" t="s">
        <v>13</v>
      </c>
      <c r="P164" s="115">
        <v>12115</v>
      </c>
      <c r="Q164" s="52">
        <v>12027</v>
      </c>
      <c r="R164" s="115">
        <v>9458</v>
      </c>
      <c r="S164" s="52">
        <v>9551</v>
      </c>
      <c r="T164" s="115">
        <v>6600</v>
      </c>
      <c r="U164" s="52">
        <v>6740</v>
      </c>
      <c r="V164" s="115">
        <v>2838</v>
      </c>
      <c r="W164" s="52">
        <v>2844</v>
      </c>
      <c r="X164" s="115">
        <v>2150</v>
      </c>
      <c r="Y164" s="52">
        <v>2250</v>
      </c>
      <c r="Z164" s="74" t="s">
        <v>129</v>
      </c>
    </row>
    <row r="165" spans="1:26" x14ac:dyDescent="0.25">
      <c r="A165" s="60" t="s">
        <v>45</v>
      </c>
      <c r="B165" s="65">
        <v>10524</v>
      </c>
      <c r="C165" s="117">
        <v>11515</v>
      </c>
      <c r="D165" s="65">
        <v>7967</v>
      </c>
      <c r="E165" s="117">
        <v>8693</v>
      </c>
      <c r="F165" s="65">
        <v>5341</v>
      </c>
      <c r="G165" s="117">
        <v>5864</v>
      </c>
      <c r="H165" s="65">
        <v>2540</v>
      </c>
      <c r="I165" s="117">
        <v>2742</v>
      </c>
      <c r="J165" s="65">
        <v>2089</v>
      </c>
      <c r="K165" s="117">
        <v>2189</v>
      </c>
      <c r="L165" s="71" t="s">
        <v>108</v>
      </c>
      <c r="O165" s="60" t="s">
        <v>45</v>
      </c>
      <c r="P165" s="117">
        <v>11661</v>
      </c>
      <c r="Q165" s="65">
        <v>11437</v>
      </c>
      <c r="R165" s="117">
        <v>8780</v>
      </c>
      <c r="S165" s="65">
        <v>8694</v>
      </c>
      <c r="T165" s="117">
        <v>5808</v>
      </c>
      <c r="U165" s="65">
        <v>5806</v>
      </c>
      <c r="V165" s="117">
        <v>2702</v>
      </c>
      <c r="W165" s="65">
        <v>2675</v>
      </c>
      <c r="X165" s="117">
        <v>2197</v>
      </c>
      <c r="Y165" s="65">
        <v>2217</v>
      </c>
      <c r="Z165" s="71" t="s">
        <v>130</v>
      </c>
    </row>
    <row r="166" spans="1:26" s="58" customFormat="1" ht="15.75" x14ac:dyDescent="0.25">
      <c r="A166" s="51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72"/>
      <c r="O166" s="51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72"/>
    </row>
    <row r="167" spans="1:26" x14ac:dyDescent="0.25">
      <c r="A167" s="61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73"/>
    </row>
    <row r="168" spans="1:26" ht="18.75" x14ac:dyDescent="0.3">
      <c r="A168" s="182" t="s">
        <v>51</v>
      </c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O168" s="182" t="s">
        <v>52</v>
      </c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</row>
    <row r="170" spans="1:26" s="46" customFormat="1" ht="18.75" customHeight="1" x14ac:dyDescent="0.3">
      <c r="A170" s="184" t="s">
        <v>29</v>
      </c>
      <c r="B170" s="184"/>
      <c r="C170" s="184"/>
      <c r="D170" s="184"/>
      <c r="E170" s="184"/>
      <c r="F170" s="184"/>
      <c r="G170" s="184"/>
      <c r="H170" s="184"/>
      <c r="I170" s="184"/>
      <c r="J170" s="7"/>
      <c r="K170" s="7"/>
      <c r="L170" s="185" t="s">
        <v>30</v>
      </c>
      <c r="O170" s="184" t="s">
        <v>29</v>
      </c>
      <c r="P170" s="184"/>
      <c r="Q170" s="184"/>
      <c r="R170" s="184"/>
      <c r="S170" s="184"/>
      <c r="T170" s="184"/>
      <c r="U170" s="184"/>
      <c r="V170" s="184"/>
      <c r="W170" s="184"/>
      <c r="X170" s="7"/>
      <c r="Y170" s="7"/>
      <c r="Z170" s="185" t="s">
        <v>30</v>
      </c>
    </row>
    <row r="171" spans="1:26" s="49" customFormat="1" ht="31.5" customHeight="1" x14ac:dyDescent="0.25">
      <c r="A171" s="53"/>
      <c r="B171" s="186" t="s">
        <v>31</v>
      </c>
      <c r="C171" s="186"/>
      <c r="D171" s="187" t="s">
        <v>36</v>
      </c>
      <c r="E171" s="186"/>
      <c r="F171" s="187" t="s">
        <v>37</v>
      </c>
      <c r="G171" s="186"/>
      <c r="H171" s="187" t="s">
        <v>38</v>
      </c>
      <c r="I171" s="186"/>
      <c r="J171" s="186" t="s">
        <v>32</v>
      </c>
      <c r="K171" s="186"/>
      <c r="L171" s="185"/>
      <c r="O171" s="53"/>
      <c r="P171" s="186" t="s">
        <v>31</v>
      </c>
      <c r="Q171" s="186"/>
      <c r="R171" s="187" t="s">
        <v>36</v>
      </c>
      <c r="S171" s="186"/>
      <c r="T171" s="187" t="s">
        <v>37</v>
      </c>
      <c r="U171" s="186"/>
      <c r="V171" s="187" t="s">
        <v>38</v>
      </c>
      <c r="W171" s="186"/>
      <c r="X171" s="186" t="s">
        <v>32</v>
      </c>
      <c r="Y171" s="186"/>
      <c r="Z171" s="185"/>
    </row>
    <row r="172" spans="1:26" x14ac:dyDescent="0.25">
      <c r="A172" s="54"/>
      <c r="B172" s="54" t="s">
        <v>33</v>
      </c>
      <c r="C172" s="54" t="s">
        <v>34</v>
      </c>
      <c r="D172" s="54" t="s">
        <v>33</v>
      </c>
      <c r="E172" s="54" t="s">
        <v>34</v>
      </c>
      <c r="F172" s="54" t="s">
        <v>33</v>
      </c>
      <c r="G172" s="54" t="s">
        <v>34</v>
      </c>
      <c r="H172" s="54" t="s">
        <v>33</v>
      </c>
      <c r="I172" s="54" t="s">
        <v>34</v>
      </c>
      <c r="J172" s="54" t="s">
        <v>33</v>
      </c>
      <c r="K172" s="54" t="s">
        <v>34</v>
      </c>
      <c r="L172" s="185"/>
      <c r="O172" s="54"/>
      <c r="P172" s="54" t="s">
        <v>33</v>
      </c>
      <c r="Q172" s="54" t="s">
        <v>34</v>
      </c>
      <c r="R172" s="54" t="s">
        <v>33</v>
      </c>
      <c r="S172" s="54" t="s">
        <v>34</v>
      </c>
      <c r="T172" s="54" t="s">
        <v>33</v>
      </c>
      <c r="U172" s="54" t="s">
        <v>34</v>
      </c>
      <c r="V172" s="54" t="s">
        <v>33</v>
      </c>
      <c r="W172" s="54" t="s">
        <v>34</v>
      </c>
      <c r="X172" s="54" t="s">
        <v>33</v>
      </c>
      <c r="Y172" s="54" t="s">
        <v>34</v>
      </c>
      <c r="Z172" s="185"/>
    </row>
    <row r="173" spans="1:26" x14ac:dyDescent="0.25">
      <c r="A173" s="50" t="s">
        <v>14</v>
      </c>
      <c r="B173" s="52">
        <v>8882</v>
      </c>
      <c r="C173" s="115">
        <v>9922</v>
      </c>
      <c r="D173" s="52">
        <v>6922</v>
      </c>
      <c r="E173" s="115">
        <v>7646</v>
      </c>
      <c r="F173" s="52">
        <v>4736</v>
      </c>
      <c r="G173" s="115">
        <v>5125</v>
      </c>
      <c r="H173" s="52">
        <v>2368</v>
      </c>
      <c r="I173" s="115">
        <v>2459</v>
      </c>
      <c r="J173" s="52">
        <v>2005</v>
      </c>
      <c r="K173" s="115">
        <v>2055</v>
      </c>
      <c r="L173" s="69" t="s">
        <v>107</v>
      </c>
      <c r="O173" s="50" t="s">
        <v>14</v>
      </c>
      <c r="P173" s="115">
        <v>10811</v>
      </c>
      <c r="Q173" s="52">
        <v>10185</v>
      </c>
      <c r="R173" s="115">
        <v>8321</v>
      </c>
      <c r="S173" s="52">
        <v>7895</v>
      </c>
      <c r="T173" s="115">
        <v>5745</v>
      </c>
      <c r="U173" s="52">
        <v>5487</v>
      </c>
      <c r="V173" s="115">
        <v>2566</v>
      </c>
      <c r="W173" s="52">
        <v>2514</v>
      </c>
      <c r="X173" s="115">
        <v>1997</v>
      </c>
      <c r="Y173" s="52">
        <v>2049</v>
      </c>
      <c r="Z173" s="69" t="s">
        <v>98</v>
      </c>
    </row>
    <row r="174" spans="1:26" x14ac:dyDescent="0.25">
      <c r="A174" s="56" t="s">
        <v>15</v>
      </c>
      <c r="B174" s="55">
        <v>8610</v>
      </c>
      <c r="C174" s="116">
        <v>9480</v>
      </c>
      <c r="D174" s="55">
        <v>6511</v>
      </c>
      <c r="E174" s="116">
        <v>7048</v>
      </c>
      <c r="F174" s="55">
        <v>4401</v>
      </c>
      <c r="G174" s="116">
        <v>4820</v>
      </c>
      <c r="H174" s="55">
        <v>2496</v>
      </c>
      <c r="I174" s="116">
        <v>2634</v>
      </c>
      <c r="J174" s="55">
        <v>2004</v>
      </c>
      <c r="K174" s="116">
        <v>2092</v>
      </c>
      <c r="L174" s="70" t="s">
        <v>108</v>
      </c>
      <c r="O174" s="56" t="s">
        <v>15</v>
      </c>
      <c r="P174" s="116">
        <v>10384</v>
      </c>
      <c r="Q174" s="55">
        <v>9554</v>
      </c>
      <c r="R174" s="116">
        <v>7646</v>
      </c>
      <c r="S174" s="55">
        <v>7250</v>
      </c>
      <c r="T174" s="116">
        <v>5127</v>
      </c>
      <c r="U174" s="55">
        <v>4963</v>
      </c>
      <c r="V174" s="116">
        <v>2530</v>
      </c>
      <c r="W174" s="55">
        <v>2495</v>
      </c>
      <c r="X174" s="116">
        <v>2186</v>
      </c>
      <c r="Y174" s="55">
        <v>2117</v>
      </c>
      <c r="Z174" s="70" t="s">
        <v>99</v>
      </c>
    </row>
    <row r="175" spans="1:26" x14ac:dyDescent="0.25">
      <c r="A175" s="50" t="s">
        <v>11</v>
      </c>
      <c r="B175" s="52">
        <v>8554</v>
      </c>
      <c r="C175" s="115">
        <v>9702</v>
      </c>
      <c r="D175" s="52">
        <v>7022</v>
      </c>
      <c r="E175" s="115">
        <v>7882</v>
      </c>
      <c r="F175" s="52">
        <v>5208</v>
      </c>
      <c r="G175" s="115">
        <v>5809</v>
      </c>
      <c r="H175" s="52">
        <v>2201</v>
      </c>
      <c r="I175" s="115">
        <v>2328</v>
      </c>
      <c r="J175" s="52">
        <v>2143</v>
      </c>
      <c r="K175" s="115">
        <v>2232</v>
      </c>
      <c r="L175" s="69" t="s">
        <v>109</v>
      </c>
      <c r="O175" s="50" t="s">
        <v>11</v>
      </c>
      <c r="P175" s="115">
        <v>10540</v>
      </c>
      <c r="Q175" s="52">
        <v>9776</v>
      </c>
      <c r="R175" s="115">
        <v>8119</v>
      </c>
      <c r="S175" s="52">
        <v>7837</v>
      </c>
      <c r="T175" s="115">
        <v>6149</v>
      </c>
      <c r="U175" s="52">
        <v>5573</v>
      </c>
      <c r="V175" s="115">
        <v>2360</v>
      </c>
      <c r="W175" s="52">
        <v>2189</v>
      </c>
      <c r="X175" s="115">
        <v>2107</v>
      </c>
      <c r="Y175" s="52">
        <v>2061</v>
      </c>
      <c r="Z175" s="69" t="s">
        <v>100</v>
      </c>
    </row>
    <row r="176" spans="1:26" x14ac:dyDescent="0.25">
      <c r="A176" s="56" t="s">
        <v>12</v>
      </c>
      <c r="B176" s="55">
        <v>8863</v>
      </c>
      <c r="C176" s="116">
        <v>9720</v>
      </c>
      <c r="D176" s="55">
        <v>6912</v>
      </c>
      <c r="E176" s="116">
        <v>7575</v>
      </c>
      <c r="F176" s="55">
        <v>4816</v>
      </c>
      <c r="G176" s="116">
        <v>5144</v>
      </c>
      <c r="H176" s="55">
        <v>2509</v>
      </c>
      <c r="I176" s="116">
        <v>2563</v>
      </c>
      <c r="J176" s="55">
        <v>2095</v>
      </c>
      <c r="K176" s="116">
        <v>2115</v>
      </c>
      <c r="L176" s="70" t="s">
        <v>110</v>
      </c>
      <c r="O176" s="56" t="s">
        <v>12</v>
      </c>
      <c r="P176" s="116">
        <v>11154</v>
      </c>
      <c r="Q176" s="55">
        <v>10331</v>
      </c>
      <c r="R176" s="116">
        <v>8574</v>
      </c>
      <c r="S176" s="55">
        <v>7814</v>
      </c>
      <c r="T176" s="116">
        <v>5573</v>
      </c>
      <c r="U176" s="55">
        <v>5208</v>
      </c>
      <c r="V176" s="116">
        <v>2568</v>
      </c>
      <c r="W176" s="55">
        <v>2428</v>
      </c>
      <c r="X176" s="116">
        <v>2252</v>
      </c>
      <c r="Y176" s="55">
        <v>2163</v>
      </c>
      <c r="Z176" s="70" t="s">
        <v>101</v>
      </c>
    </row>
    <row r="177" spans="1:26" x14ac:dyDescent="0.25">
      <c r="A177" s="50" t="s">
        <v>10</v>
      </c>
      <c r="B177" s="52">
        <v>9356</v>
      </c>
      <c r="C177" s="115">
        <v>10656</v>
      </c>
      <c r="D177" s="52">
        <v>7672</v>
      </c>
      <c r="E177" s="115">
        <v>8485</v>
      </c>
      <c r="F177" s="52">
        <v>5361</v>
      </c>
      <c r="G177" s="115">
        <v>5842</v>
      </c>
      <c r="H177" s="52">
        <v>2341</v>
      </c>
      <c r="I177" s="115">
        <v>2578</v>
      </c>
      <c r="J177" s="52">
        <v>2338</v>
      </c>
      <c r="K177" s="115">
        <v>2509</v>
      </c>
      <c r="L177" s="69" t="s">
        <v>111</v>
      </c>
      <c r="O177" s="50" t="s">
        <v>10</v>
      </c>
      <c r="P177" s="115">
        <v>11908</v>
      </c>
      <c r="Q177" s="52">
        <v>10766</v>
      </c>
      <c r="R177" s="115">
        <v>9431</v>
      </c>
      <c r="S177" s="52">
        <v>8506</v>
      </c>
      <c r="T177" s="115">
        <v>6219</v>
      </c>
      <c r="U177" s="52">
        <v>5707</v>
      </c>
      <c r="V177" s="115">
        <v>2545</v>
      </c>
      <c r="W177" s="52">
        <v>2320</v>
      </c>
      <c r="X177" s="115">
        <v>2488</v>
      </c>
      <c r="Y177" s="52">
        <v>2388</v>
      </c>
      <c r="Z177" s="69" t="s">
        <v>102</v>
      </c>
    </row>
    <row r="178" spans="1:26" x14ac:dyDescent="0.25">
      <c r="A178" s="56" t="s">
        <v>17</v>
      </c>
      <c r="B178" s="55">
        <v>6294</v>
      </c>
      <c r="C178" s="116">
        <v>7089</v>
      </c>
      <c r="D178" s="55">
        <v>4428</v>
      </c>
      <c r="E178" s="116">
        <v>4970</v>
      </c>
      <c r="F178" s="55">
        <v>3111</v>
      </c>
      <c r="G178" s="116">
        <v>3295</v>
      </c>
      <c r="H178" s="55">
        <v>1703</v>
      </c>
      <c r="I178" s="116">
        <v>1753</v>
      </c>
      <c r="J178" s="55">
        <v>1888</v>
      </c>
      <c r="K178" s="116">
        <v>1994</v>
      </c>
      <c r="L178" s="70" t="s">
        <v>112</v>
      </c>
      <c r="O178" s="56" t="s">
        <v>17</v>
      </c>
      <c r="P178" s="116">
        <v>7822</v>
      </c>
      <c r="Q178" s="55">
        <v>7538</v>
      </c>
      <c r="R178" s="116">
        <v>5559</v>
      </c>
      <c r="S178" s="55">
        <v>5269</v>
      </c>
      <c r="T178" s="116">
        <v>3688</v>
      </c>
      <c r="U178" s="55">
        <v>3450</v>
      </c>
      <c r="V178" s="116">
        <v>2325</v>
      </c>
      <c r="W178" s="55">
        <v>1996</v>
      </c>
      <c r="X178" s="116">
        <v>2075</v>
      </c>
      <c r="Y178" s="55">
        <v>2033</v>
      </c>
      <c r="Z178" s="70" t="s">
        <v>103</v>
      </c>
    </row>
    <row r="179" spans="1:26" x14ac:dyDescent="0.25">
      <c r="A179" s="50" t="s">
        <v>18</v>
      </c>
      <c r="B179" s="52">
        <v>8125</v>
      </c>
      <c r="C179" s="115">
        <v>8874</v>
      </c>
      <c r="D179" s="52">
        <v>5773</v>
      </c>
      <c r="E179" s="115">
        <v>6304</v>
      </c>
      <c r="F179" s="52">
        <v>3595</v>
      </c>
      <c r="G179" s="115">
        <v>3914</v>
      </c>
      <c r="H179" s="52">
        <v>1907</v>
      </c>
      <c r="I179" s="115">
        <v>2068</v>
      </c>
      <c r="J179" s="52">
        <v>1670</v>
      </c>
      <c r="K179" s="115">
        <v>1770</v>
      </c>
      <c r="L179" s="69" t="s">
        <v>113</v>
      </c>
      <c r="O179" s="50" t="s">
        <v>18</v>
      </c>
      <c r="P179" s="115">
        <v>9827</v>
      </c>
      <c r="Q179" s="52">
        <v>9082</v>
      </c>
      <c r="R179" s="115">
        <v>6859</v>
      </c>
      <c r="S179" s="52">
        <v>6435</v>
      </c>
      <c r="T179" s="115">
        <v>4068</v>
      </c>
      <c r="U179" s="52">
        <v>3879</v>
      </c>
      <c r="V179" s="115">
        <v>2165</v>
      </c>
      <c r="W179" s="52">
        <v>1906</v>
      </c>
      <c r="X179" s="115">
        <v>1795</v>
      </c>
      <c r="Y179" s="52">
        <v>1703</v>
      </c>
      <c r="Z179" s="69" t="s">
        <v>100</v>
      </c>
    </row>
    <row r="180" spans="1:26" x14ac:dyDescent="0.25">
      <c r="A180" s="56" t="s">
        <v>16</v>
      </c>
      <c r="B180" s="55">
        <v>7555</v>
      </c>
      <c r="C180" s="116">
        <v>8700</v>
      </c>
      <c r="D180" s="55">
        <v>6117</v>
      </c>
      <c r="E180" s="116">
        <v>6770</v>
      </c>
      <c r="F180" s="55">
        <v>4108</v>
      </c>
      <c r="G180" s="116">
        <v>4595</v>
      </c>
      <c r="H180" s="55">
        <v>2561</v>
      </c>
      <c r="I180" s="116">
        <v>2611</v>
      </c>
      <c r="J180" s="55">
        <v>1722</v>
      </c>
      <c r="K180" s="116">
        <v>1750</v>
      </c>
      <c r="L180" s="70" t="s">
        <v>78</v>
      </c>
      <c r="O180" s="56" t="s">
        <v>16</v>
      </c>
      <c r="P180" s="116">
        <v>10083</v>
      </c>
      <c r="Q180" s="55">
        <v>8823</v>
      </c>
      <c r="R180" s="116">
        <v>7494</v>
      </c>
      <c r="S180" s="55">
        <v>6938</v>
      </c>
      <c r="T180" s="116">
        <v>4800</v>
      </c>
      <c r="U180" s="55">
        <v>4440</v>
      </c>
      <c r="V180" s="116">
        <v>2925</v>
      </c>
      <c r="W180" s="55">
        <v>2713</v>
      </c>
      <c r="X180" s="116">
        <v>1819</v>
      </c>
      <c r="Y180" s="55">
        <v>1756</v>
      </c>
      <c r="Z180" s="70" t="s">
        <v>104</v>
      </c>
    </row>
    <row r="181" spans="1:26" x14ac:dyDescent="0.25">
      <c r="A181" s="50" t="s">
        <v>13</v>
      </c>
      <c r="B181" s="52">
        <v>9085</v>
      </c>
      <c r="C181" s="115">
        <v>10186</v>
      </c>
      <c r="D181" s="52">
        <v>6903</v>
      </c>
      <c r="E181" s="115">
        <v>7650</v>
      </c>
      <c r="F181" s="52">
        <v>4887</v>
      </c>
      <c r="G181" s="115">
        <v>5364</v>
      </c>
      <c r="H181" s="52">
        <v>2594</v>
      </c>
      <c r="I181" s="115">
        <v>2772</v>
      </c>
      <c r="J181" s="52">
        <v>1929</v>
      </c>
      <c r="K181" s="115">
        <v>2057</v>
      </c>
      <c r="L181" s="69" t="s">
        <v>114</v>
      </c>
      <c r="O181" s="50" t="s">
        <v>13</v>
      </c>
      <c r="P181" s="115">
        <v>11475</v>
      </c>
      <c r="Q181" s="52">
        <v>10746</v>
      </c>
      <c r="R181" s="115">
        <v>8894</v>
      </c>
      <c r="S181" s="52">
        <v>8153</v>
      </c>
      <c r="T181" s="115">
        <v>6456</v>
      </c>
      <c r="U181" s="52">
        <v>5963</v>
      </c>
      <c r="V181" s="115">
        <v>2675</v>
      </c>
      <c r="W181" s="52">
        <v>2475</v>
      </c>
      <c r="X181" s="115">
        <v>2088</v>
      </c>
      <c r="Y181" s="52">
        <v>2000</v>
      </c>
      <c r="Z181" s="69" t="s">
        <v>105</v>
      </c>
    </row>
    <row r="182" spans="1:26" x14ac:dyDescent="0.25">
      <c r="A182" s="60" t="s">
        <v>45</v>
      </c>
      <c r="B182" s="65">
        <v>8369</v>
      </c>
      <c r="C182" s="117">
        <v>9370</v>
      </c>
      <c r="D182" s="65">
        <v>6473</v>
      </c>
      <c r="E182" s="117">
        <v>7148</v>
      </c>
      <c r="F182" s="65">
        <v>4469</v>
      </c>
      <c r="G182" s="117">
        <v>4879</v>
      </c>
      <c r="H182" s="65">
        <v>2298</v>
      </c>
      <c r="I182" s="117">
        <v>2418</v>
      </c>
      <c r="J182" s="65">
        <v>1977</v>
      </c>
      <c r="K182" s="117">
        <v>2064</v>
      </c>
      <c r="L182" s="71" t="s">
        <v>104</v>
      </c>
      <c r="O182" s="60" t="s">
        <v>45</v>
      </c>
      <c r="P182" s="117">
        <v>10445</v>
      </c>
      <c r="Q182" s="65">
        <v>9644</v>
      </c>
      <c r="R182" s="117">
        <v>7877</v>
      </c>
      <c r="S182" s="65">
        <v>7344</v>
      </c>
      <c r="T182" s="117">
        <v>5314</v>
      </c>
      <c r="U182" s="65">
        <v>4963</v>
      </c>
      <c r="V182" s="117">
        <v>2518</v>
      </c>
      <c r="W182" s="65">
        <v>2337</v>
      </c>
      <c r="X182" s="117">
        <v>2089</v>
      </c>
      <c r="Y182" s="65">
        <v>2030</v>
      </c>
      <c r="Z182" s="71" t="s">
        <v>106</v>
      </c>
    </row>
    <row r="183" spans="1:26" s="58" customFormat="1" ht="15.75" x14ac:dyDescent="0.25">
      <c r="A183" s="51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72"/>
      <c r="O183" s="51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72"/>
    </row>
    <row r="184" spans="1:26" s="58" customFormat="1" ht="15.75" x14ac:dyDescent="0.25">
      <c r="A184" s="51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72"/>
      <c r="O184" s="51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72"/>
    </row>
    <row r="186" spans="1:26" ht="18.75" x14ac:dyDescent="0.3">
      <c r="A186" s="182" t="s">
        <v>53</v>
      </c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O186" s="182" t="s">
        <v>54</v>
      </c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</row>
    <row r="188" spans="1:26" s="46" customFormat="1" ht="18.75" customHeight="1" x14ac:dyDescent="0.3">
      <c r="A188" s="184" t="s">
        <v>29</v>
      </c>
      <c r="B188" s="184"/>
      <c r="C188" s="184"/>
      <c r="D188" s="184"/>
      <c r="E188" s="184"/>
      <c r="F188" s="184"/>
      <c r="G188" s="184"/>
      <c r="H188" s="184"/>
      <c r="I188" s="184"/>
      <c r="J188" s="7"/>
      <c r="K188" s="7"/>
      <c r="L188" s="185" t="s">
        <v>30</v>
      </c>
      <c r="O188" s="184" t="s">
        <v>29</v>
      </c>
      <c r="P188" s="184"/>
      <c r="Q188" s="184"/>
      <c r="R188" s="184"/>
      <c r="S188" s="184"/>
      <c r="T188" s="184"/>
      <c r="U188" s="184"/>
      <c r="V188" s="184"/>
      <c r="W188" s="184"/>
      <c r="X188" s="7"/>
      <c r="Y188" s="7"/>
      <c r="Z188" s="185" t="s">
        <v>30</v>
      </c>
    </row>
    <row r="189" spans="1:26" s="49" customFormat="1" ht="31.5" customHeight="1" x14ac:dyDescent="0.25">
      <c r="A189" s="53"/>
      <c r="B189" s="186" t="s">
        <v>31</v>
      </c>
      <c r="C189" s="186"/>
      <c r="D189" s="187" t="s">
        <v>36</v>
      </c>
      <c r="E189" s="186"/>
      <c r="F189" s="187" t="s">
        <v>37</v>
      </c>
      <c r="G189" s="186"/>
      <c r="H189" s="187" t="s">
        <v>38</v>
      </c>
      <c r="I189" s="186"/>
      <c r="J189" s="186" t="s">
        <v>32</v>
      </c>
      <c r="K189" s="186"/>
      <c r="L189" s="185"/>
      <c r="O189" s="53"/>
      <c r="P189" s="186" t="s">
        <v>31</v>
      </c>
      <c r="Q189" s="186"/>
      <c r="R189" s="187" t="s">
        <v>36</v>
      </c>
      <c r="S189" s="186"/>
      <c r="T189" s="187" t="s">
        <v>37</v>
      </c>
      <c r="U189" s="186"/>
      <c r="V189" s="187" t="s">
        <v>38</v>
      </c>
      <c r="W189" s="186"/>
      <c r="X189" s="186" t="s">
        <v>32</v>
      </c>
      <c r="Y189" s="186"/>
      <c r="Z189" s="185"/>
    </row>
    <row r="190" spans="1:26" x14ac:dyDescent="0.25">
      <c r="A190" s="54"/>
      <c r="B190" s="54" t="s">
        <v>33</v>
      </c>
      <c r="C190" s="54" t="s">
        <v>34</v>
      </c>
      <c r="D190" s="54" t="s">
        <v>33</v>
      </c>
      <c r="E190" s="54" t="s">
        <v>34</v>
      </c>
      <c r="F190" s="54" t="s">
        <v>33</v>
      </c>
      <c r="G190" s="54" t="s">
        <v>34</v>
      </c>
      <c r="H190" s="54" t="s">
        <v>33</v>
      </c>
      <c r="I190" s="54" t="s">
        <v>34</v>
      </c>
      <c r="J190" s="54" t="s">
        <v>33</v>
      </c>
      <c r="K190" s="54" t="s">
        <v>34</v>
      </c>
      <c r="L190" s="185"/>
      <c r="O190" s="54"/>
      <c r="P190" s="54" t="s">
        <v>33</v>
      </c>
      <c r="Q190" s="54" t="s">
        <v>34</v>
      </c>
      <c r="R190" s="54" t="s">
        <v>33</v>
      </c>
      <c r="S190" s="54" t="s">
        <v>34</v>
      </c>
      <c r="T190" s="54" t="s">
        <v>33</v>
      </c>
      <c r="U190" s="54" t="s">
        <v>34</v>
      </c>
      <c r="V190" s="54" t="s">
        <v>33</v>
      </c>
      <c r="W190" s="54" t="s">
        <v>34</v>
      </c>
      <c r="X190" s="54" t="s">
        <v>33</v>
      </c>
      <c r="Y190" s="54" t="s">
        <v>34</v>
      </c>
      <c r="Z190" s="185"/>
    </row>
    <row r="191" spans="1:26" x14ac:dyDescent="0.25">
      <c r="A191" s="50" t="s">
        <v>14</v>
      </c>
      <c r="B191" s="52">
        <v>6556</v>
      </c>
      <c r="C191" s="115">
        <v>7747</v>
      </c>
      <c r="D191" s="52">
        <v>5177</v>
      </c>
      <c r="E191" s="115">
        <v>5948</v>
      </c>
      <c r="F191" s="52">
        <v>3573</v>
      </c>
      <c r="G191" s="115">
        <v>4043</v>
      </c>
      <c r="H191" s="52">
        <v>1970</v>
      </c>
      <c r="I191" s="115">
        <v>2209</v>
      </c>
      <c r="J191" s="52">
        <v>1876</v>
      </c>
      <c r="K191" s="115">
        <v>1988</v>
      </c>
      <c r="L191" s="69" t="s">
        <v>87</v>
      </c>
      <c r="O191" s="50" t="s">
        <v>14</v>
      </c>
      <c r="P191" s="115">
        <v>8703</v>
      </c>
      <c r="Q191" s="52">
        <v>7724</v>
      </c>
      <c r="R191" s="115">
        <v>6921</v>
      </c>
      <c r="S191" s="52">
        <v>6097</v>
      </c>
      <c r="T191" s="115">
        <v>4776</v>
      </c>
      <c r="U191" s="52">
        <v>4245</v>
      </c>
      <c r="V191" s="115">
        <v>2426</v>
      </c>
      <c r="W191" s="52">
        <v>2290</v>
      </c>
      <c r="X191" s="115">
        <v>2174</v>
      </c>
      <c r="Y191" s="52">
        <v>2087</v>
      </c>
      <c r="Z191" s="69" t="s">
        <v>78</v>
      </c>
    </row>
    <row r="192" spans="1:26" x14ac:dyDescent="0.25">
      <c r="A192" s="56" t="s">
        <v>15</v>
      </c>
      <c r="B192" s="55">
        <v>6348</v>
      </c>
      <c r="C192" s="116">
        <v>7705</v>
      </c>
      <c r="D192" s="55">
        <v>4881</v>
      </c>
      <c r="E192" s="116">
        <v>5848</v>
      </c>
      <c r="F192" s="55">
        <v>3510</v>
      </c>
      <c r="G192" s="116">
        <v>4125</v>
      </c>
      <c r="H192" s="55">
        <v>2159</v>
      </c>
      <c r="I192" s="116">
        <v>2451</v>
      </c>
      <c r="J192" s="55">
        <v>1894</v>
      </c>
      <c r="K192" s="116">
        <v>2158</v>
      </c>
      <c r="L192" s="70" t="s">
        <v>88</v>
      </c>
      <c r="O192" s="56" t="s">
        <v>15</v>
      </c>
      <c r="P192" s="116">
        <v>8460</v>
      </c>
      <c r="Q192" s="55">
        <v>7365</v>
      </c>
      <c r="R192" s="116">
        <v>6288</v>
      </c>
      <c r="S192" s="55">
        <v>5563</v>
      </c>
      <c r="T192" s="116">
        <v>4351</v>
      </c>
      <c r="U192" s="55">
        <v>3954</v>
      </c>
      <c r="V192" s="116">
        <v>2468</v>
      </c>
      <c r="W192" s="55">
        <v>2379</v>
      </c>
      <c r="X192" s="116">
        <v>2193</v>
      </c>
      <c r="Y192" s="55">
        <v>2186</v>
      </c>
      <c r="Z192" s="70" t="s">
        <v>79</v>
      </c>
    </row>
    <row r="193" spans="1:26" x14ac:dyDescent="0.25">
      <c r="A193" s="50" t="s">
        <v>11</v>
      </c>
      <c r="B193" s="52">
        <v>6137</v>
      </c>
      <c r="C193" s="115">
        <v>7308</v>
      </c>
      <c r="D193" s="52">
        <v>5104</v>
      </c>
      <c r="E193" s="115">
        <v>6000</v>
      </c>
      <c r="F193" s="52">
        <v>3818</v>
      </c>
      <c r="G193" s="115">
        <v>4368</v>
      </c>
      <c r="H193" s="52">
        <v>1996</v>
      </c>
      <c r="I193" s="115">
        <v>2058</v>
      </c>
      <c r="J193" s="52">
        <v>1950</v>
      </c>
      <c r="K193" s="115">
        <v>1912</v>
      </c>
      <c r="L193" s="69" t="s">
        <v>89</v>
      </c>
      <c r="O193" s="50" t="s">
        <v>11</v>
      </c>
      <c r="P193" s="115">
        <v>8543</v>
      </c>
      <c r="Q193" s="52">
        <v>7390</v>
      </c>
      <c r="R193" s="115">
        <v>7037</v>
      </c>
      <c r="S193" s="52">
        <v>6084</v>
      </c>
      <c r="T193" s="115">
        <v>5225</v>
      </c>
      <c r="U193" s="52">
        <v>4553</v>
      </c>
      <c r="V193" s="115">
        <v>2284</v>
      </c>
      <c r="W193" s="52">
        <v>2157</v>
      </c>
      <c r="X193" s="115">
        <v>1963</v>
      </c>
      <c r="Y193" s="52">
        <v>1860</v>
      </c>
      <c r="Z193" s="69" t="s">
        <v>80</v>
      </c>
    </row>
    <row r="194" spans="1:26" x14ac:dyDescent="0.25">
      <c r="A194" s="56" t="s">
        <v>12</v>
      </c>
      <c r="B194" s="55">
        <v>6240</v>
      </c>
      <c r="C194" s="116">
        <v>7478</v>
      </c>
      <c r="D194" s="55">
        <v>4945</v>
      </c>
      <c r="E194" s="116">
        <v>5868</v>
      </c>
      <c r="F194" s="55">
        <v>3570</v>
      </c>
      <c r="G194" s="116">
        <v>4257</v>
      </c>
      <c r="H194" s="55" t="s">
        <v>90</v>
      </c>
      <c r="I194" s="116">
        <v>2359</v>
      </c>
      <c r="J194" s="55">
        <v>2010</v>
      </c>
      <c r="K194" s="116">
        <v>2168</v>
      </c>
      <c r="L194" s="70" t="s">
        <v>91</v>
      </c>
      <c r="O194" s="56" t="s">
        <v>12</v>
      </c>
      <c r="P194" s="116">
        <v>8492</v>
      </c>
      <c r="Q194" s="55">
        <v>7194</v>
      </c>
      <c r="R194" s="116">
        <v>6918</v>
      </c>
      <c r="S194" s="55">
        <v>5879</v>
      </c>
      <c r="T194" s="116">
        <v>5033</v>
      </c>
      <c r="U194" s="55">
        <v>4406</v>
      </c>
      <c r="V194" s="116">
        <v>2586</v>
      </c>
      <c r="W194" s="55">
        <v>2506</v>
      </c>
      <c r="X194" s="116">
        <v>2244</v>
      </c>
      <c r="Y194" s="55">
        <v>2197</v>
      </c>
      <c r="Z194" s="70" t="s">
        <v>81</v>
      </c>
    </row>
    <row r="195" spans="1:26" x14ac:dyDescent="0.25">
      <c r="A195" s="50" t="s">
        <v>10</v>
      </c>
      <c r="B195" s="52">
        <v>6768</v>
      </c>
      <c r="C195" s="115">
        <v>8193</v>
      </c>
      <c r="D195" s="52">
        <v>5664</v>
      </c>
      <c r="E195" s="115">
        <v>6591</v>
      </c>
      <c r="F195" s="52">
        <v>4169</v>
      </c>
      <c r="G195" s="115">
        <v>4859</v>
      </c>
      <c r="H195" s="52">
        <v>2079</v>
      </c>
      <c r="I195" s="115">
        <v>2260</v>
      </c>
      <c r="J195" s="52">
        <v>2140</v>
      </c>
      <c r="K195" s="115">
        <v>2215</v>
      </c>
      <c r="L195" s="69" t="s">
        <v>92</v>
      </c>
      <c r="O195" s="50" t="s">
        <v>10</v>
      </c>
      <c r="P195" s="115">
        <v>9685</v>
      </c>
      <c r="Q195" s="52">
        <v>8428</v>
      </c>
      <c r="R195" s="115">
        <v>8000</v>
      </c>
      <c r="S195" s="52">
        <v>6942</v>
      </c>
      <c r="T195" s="115">
        <v>5821</v>
      </c>
      <c r="U195" s="52">
        <v>5081</v>
      </c>
      <c r="V195" s="115">
        <v>2325</v>
      </c>
      <c r="W195" s="52">
        <v>2175</v>
      </c>
      <c r="X195" s="115">
        <v>2262</v>
      </c>
      <c r="Y195" s="52">
        <v>2077</v>
      </c>
      <c r="Z195" s="69" t="s">
        <v>82</v>
      </c>
    </row>
    <row r="196" spans="1:26" x14ac:dyDescent="0.25">
      <c r="A196" s="56" t="s">
        <v>17</v>
      </c>
      <c r="B196" s="55">
        <v>4908</v>
      </c>
      <c r="C196" s="116">
        <v>5904</v>
      </c>
      <c r="D196" s="55">
        <v>3461</v>
      </c>
      <c r="E196" s="116">
        <v>4100</v>
      </c>
      <c r="F196" s="55">
        <v>2427</v>
      </c>
      <c r="G196" s="116">
        <v>2879</v>
      </c>
      <c r="H196" s="55">
        <v>1618</v>
      </c>
      <c r="I196" s="116">
        <v>1900</v>
      </c>
      <c r="J196" s="55">
        <v>1600</v>
      </c>
      <c r="K196" s="116">
        <v>1863</v>
      </c>
      <c r="L196" s="70" t="s">
        <v>93</v>
      </c>
      <c r="O196" s="56" t="s">
        <v>17</v>
      </c>
      <c r="P196" s="116">
        <v>6300</v>
      </c>
      <c r="Q196" s="55">
        <v>5666</v>
      </c>
      <c r="R196" s="116">
        <v>4377</v>
      </c>
      <c r="S196" s="55">
        <v>3881</v>
      </c>
      <c r="T196" s="116">
        <v>3092</v>
      </c>
      <c r="U196" s="55">
        <v>2763</v>
      </c>
      <c r="V196" s="116">
        <v>1910</v>
      </c>
      <c r="W196" s="55">
        <v>1796</v>
      </c>
      <c r="X196" s="116">
        <v>1796</v>
      </c>
      <c r="Y196" s="55">
        <v>1788</v>
      </c>
      <c r="Z196" s="70" t="s">
        <v>83</v>
      </c>
    </row>
    <row r="197" spans="1:26" x14ac:dyDescent="0.25">
      <c r="A197" s="50" t="s">
        <v>18</v>
      </c>
      <c r="B197" s="52">
        <v>6033</v>
      </c>
      <c r="C197" s="115">
        <v>7229</v>
      </c>
      <c r="D197" s="52">
        <v>4446</v>
      </c>
      <c r="E197" s="115">
        <v>5171</v>
      </c>
      <c r="F197" s="52">
        <v>2492</v>
      </c>
      <c r="G197" s="115">
        <v>3302</v>
      </c>
      <c r="H197" s="52">
        <v>1848</v>
      </c>
      <c r="I197" s="115">
        <v>1977</v>
      </c>
      <c r="J197" s="52">
        <v>1541</v>
      </c>
      <c r="K197" s="115">
        <v>1800</v>
      </c>
      <c r="L197" s="69" t="s">
        <v>94</v>
      </c>
      <c r="O197" s="50" t="s">
        <v>18</v>
      </c>
      <c r="P197" s="115">
        <v>8146</v>
      </c>
      <c r="Q197" s="52">
        <v>7439</v>
      </c>
      <c r="R197" s="115">
        <v>5639</v>
      </c>
      <c r="S197" s="52">
        <v>5219</v>
      </c>
      <c r="T197" s="115">
        <v>3621</v>
      </c>
      <c r="U197" s="52">
        <v>3389</v>
      </c>
      <c r="V197" s="115">
        <v>2033</v>
      </c>
      <c r="W197" s="52">
        <v>2068</v>
      </c>
      <c r="X197" s="115">
        <v>1702</v>
      </c>
      <c r="Y197" s="52">
        <v>1792</v>
      </c>
      <c r="Z197" s="69" t="s">
        <v>84</v>
      </c>
    </row>
    <row r="198" spans="1:26" x14ac:dyDescent="0.25">
      <c r="A198" s="56" t="s">
        <v>16</v>
      </c>
      <c r="B198" s="55">
        <v>5741</v>
      </c>
      <c r="C198" s="116">
        <v>6770</v>
      </c>
      <c r="D198" s="55">
        <v>4315</v>
      </c>
      <c r="E198" s="116">
        <v>5295</v>
      </c>
      <c r="F198" s="55">
        <v>2978</v>
      </c>
      <c r="G198" s="116">
        <v>3610</v>
      </c>
      <c r="H198" s="55">
        <v>2092</v>
      </c>
      <c r="I198" s="116">
        <v>2505</v>
      </c>
      <c r="J198" s="55">
        <v>1617</v>
      </c>
      <c r="K198" s="116">
        <v>1807</v>
      </c>
      <c r="L198" s="70" t="s">
        <v>95</v>
      </c>
      <c r="O198" s="56" t="s">
        <v>16</v>
      </c>
      <c r="P198" s="116">
        <v>7555</v>
      </c>
      <c r="Q198" s="55">
        <v>6912</v>
      </c>
      <c r="R198" s="116">
        <v>5837</v>
      </c>
      <c r="S198" s="55">
        <v>5306</v>
      </c>
      <c r="T198" s="116">
        <v>4116</v>
      </c>
      <c r="U198" s="55">
        <v>3800</v>
      </c>
      <c r="V198" s="116">
        <v>2328</v>
      </c>
      <c r="W198" s="55">
        <v>2336</v>
      </c>
      <c r="X198" s="116">
        <v>1678</v>
      </c>
      <c r="Y198" s="55">
        <v>1661</v>
      </c>
      <c r="Z198" s="70" t="s">
        <v>85</v>
      </c>
    </row>
    <row r="199" spans="1:26" x14ac:dyDescent="0.25">
      <c r="A199" s="50" t="s">
        <v>13</v>
      </c>
      <c r="B199" s="52">
        <v>6417</v>
      </c>
      <c r="C199" s="115">
        <v>8165</v>
      </c>
      <c r="D199" s="52">
        <v>5267</v>
      </c>
      <c r="E199" s="115">
        <v>6465</v>
      </c>
      <c r="F199" s="52">
        <v>3786</v>
      </c>
      <c r="G199" s="115">
        <v>4867</v>
      </c>
      <c r="H199" s="52">
        <v>2045</v>
      </c>
      <c r="I199" s="115">
        <v>2201</v>
      </c>
      <c r="J199" s="52">
        <v>1781</v>
      </c>
      <c r="K199" s="115">
        <v>2042</v>
      </c>
      <c r="L199" s="69" t="s">
        <v>96</v>
      </c>
      <c r="O199" s="50" t="s">
        <v>13</v>
      </c>
      <c r="P199" s="115">
        <v>9085</v>
      </c>
      <c r="Q199" s="52">
        <v>8038</v>
      </c>
      <c r="R199" s="115">
        <v>7275</v>
      </c>
      <c r="S199" s="52">
        <v>6424</v>
      </c>
      <c r="T199" s="115">
        <v>5260</v>
      </c>
      <c r="U199" s="52">
        <v>4840</v>
      </c>
      <c r="V199" s="115">
        <v>2425</v>
      </c>
      <c r="W199" s="52">
        <v>2102</v>
      </c>
      <c r="X199" s="115">
        <v>2160</v>
      </c>
      <c r="Y199" s="52">
        <v>2037</v>
      </c>
      <c r="Z199" s="69" t="s">
        <v>86</v>
      </c>
    </row>
    <row r="200" spans="1:26" x14ac:dyDescent="0.25">
      <c r="A200" s="60" t="s">
        <v>45</v>
      </c>
      <c r="B200" s="65">
        <v>6128</v>
      </c>
      <c r="C200" s="117">
        <v>7389</v>
      </c>
      <c r="D200" s="65">
        <v>4807</v>
      </c>
      <c r="E200" s="117">
        <v>5700</v>
      </c>
      <c r="F200" s="65">
        <v>3369</v>
      </c>
      <c r="G200" s="117">
        <v>4014</v>
      </c>
      <c r="H200" s="65">
        <v>2013</v>
      </c>
      <c r="I200" s="117">
        <v>2213</v>
      </c>
      <c r="J200" s="65">
        <v>1823</v>
      </c>
      <c r="K200" s="117">
        <v>1995</v>
      </c>
      <c r="L200" s="71" t="s">
        <v>97</v>
      </c>
      <c r="O200" s="60" t="s">
        <v>45</v>
      </c>
      <c r="P200" s="117">
        <v>8330</v>
      </c>
      <c r="Q200" s="65">
        <v>7351</v>
      </c>
      <c r="R200" s="117">
        <v>6477</v>
      </c>
      <c r="S200" s="65">
        <v>5711</v>
      </c>
      <c r="T200" s="117">
        <v>4588</v>
      </c>
      <c r="U200" s="65">
        <v>4115</v>
      </c>
      <c r="V200" s="117">
        <v>2309</v>
      </c>
      <c r="W200" s="65">
        <v>2201</v>
      </c>
      <c r="X200" s="117">
        <v>2019</v>
      </c>
      <c r="Y200" s="65">
        <v>1965</v>
      </c>
      <c r="Z200" s="71" t="s">
        <v>78</v>
      </c>
    </row>
    <row r="201" spans="1:26" s="58" customFormat="1" x14ac:dyDescent="0.25">
      <c r="A201" s="51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8"/>
      <c r="O201" s="51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8"/>
    </row>
    <row r="202" spans="1:26" s="58" customFormat="1" ht="15.75" x14ac:dyDescent="0.25">
      <c r="A202" s="51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72"/>
      <c r="O202" s="51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72"/>
    </row>
    <row r="203" spans="1:26" x14ac:dyDescent="0.25">
      <c r="A203" s="61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73"/>
    </row>
    <row r="204" spans="1:26" ht="18.75" x14ac:dyDescent="0.3">
      <c r="A204" s="182" t="s">
        <v>55</v>
      </c>
      <c r="B204" s="183"/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O204" s="182" t="s">
        <v>56</v>
      </c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</row>
    <row r="206" spans="1:26" s="46" customFormat="1" ht="18.75" customHeight="1" x14ac:dyDescent="0.3">
      <c r="A206" s="184" t="s">
        <v>29</v>
      </c>
      <c r="B206" s="184"/>
      <c r="C206" s="184"/>
      <c r="D206" s="184"/>
      <c r="E206" s="184"/>
      <c r="F206" s="184"/>
      <c r="G206" s="184"/>
      <c r="H206" s="184"/>
      <c r="I206" s="184"/>
      <c r="J206" s="7"/>
      <c r="K206" s="7"/>
      <c r="L206" s="185" t="s">
        <v>30</v>
      </c>
      <c r="O206" s="184" t="s">
        <v>29</v>
      </c>
      <c r="P206" s="184"/>
      <c r="Q206" s="184"/>
      <c r="R206" s="184"/>
      <c r="S206" s="184"/>
      <c r="T206" s="184"/>
      <c r="U206" s="184"/>
      <c r="V206" s="184"/>
      <c r="W206" s="184"/>
      <c r="X206" s="7"/>
      <c r="Y206" s="7"/>
      <c r="Z206" s="185" t="s">
        <v>30</v>
      </c>
    </row>
    <row r="207" spans="1:26" s="49" customFormat="1" ht="31.5" customHeight="1" x14ac:dyDescent="0.25">
      <c r="A207" s="53"/>
      <c r="B207" s="186" t="s">
        <v>31</v>
      </c>
      <c r="C207" s="186"/>
      <c r="D207" s="187" t="s">
        <v>36</v>
      </c>
      <c r="E207" s="186"/>
      <c r="F207" s="187" t="s">
        <v>37</v>
      </c>
      <c r="G207" s="186"/>
      <c r="H207" s="187" t="s">
        <v>38</v>
      </c>
      <c r="I207" s="186"/>
      <c r="J207" s="186" t="s">
        <v>32</v>
      </c>
      <c r="K207" s="186"/>
      <c r="L207" s="185"/>
      <c r="O207" s="53"/>
      <c r="P207" s="186" t="s">
        <v>31</v>
      </c>
      <c r="Q207" s="186"/>
      <c r="R207" s="187" t="s">
        <v>36</v>
      </c>
      <c r="S207" s="186"/>
      <c r="T207" s="187" t="s">
        <v>37</v>
      </c>
      <c r="U207" s="186"/>
      <c r="V207" s="187" t="s">
        <v>38</v>
      </c>
      <c r="W207" s="186"/>
      <c r="X207" s="186" t="s">
        <v>32</v>
      </c>
      <c r="Y207" s="186"/>
      <c r="Z207" s="185"/>
    </row>
    <row r="208" spans="1:26" x14ac:dyDescent="0.25">
      <c r="A208" s="54"/>
      <c r="B208" s="54" t="s">
        <v>33</v>
      </c>
      <c r="C208" s="54" t="s">
        <v>34</v>
      </c>
      <c r="D208" s="54" t="s">
        <v>33</v>
      </c>
      <c r="E208" s="54" t="s">
        <v>34</v>
      </c>
      <c r="F208" s="54" t="s">
        <v>33</v>
      </c>
      <c r="G208" s="54" t="s">
        <v>34</v>
      </c>
      <c r="H208" s="54" t="s">
        <v>33</v>
      </c>
      <c r="I208" s="54" t="s">
        <v>34</v>
      </c>
      <c r="J208" s="54" t="s">
        <v>33</v>
      </c>
      <c r="K208" s="54" t="s">
        <v>34</v>
      </c>
      <c r="L208" s="185"/>
      <c r="O208" s="54"/>
      <c r="P208" s="100" t="s">
        <v>7</v>
      </c>
      <c r="Q208" s="100" t="s">
        <v>249</v>
      </c>
      <c r="R208" s="100" t="s">
        <v>7</v>
      </c>
      <c r="S208" s="100" t="s">
        <v>249</v>
      </c>
      <c r="T208" s="100" t="s">
        <v>7</v>
      </c>
      <c r="U208" s="100" t="s">
        <v>249</v>
      </c>
      <c r="V208" s="100" t="s">
        <v>7</v>
      </c>
      <c r="W208" s="100" t="s">
        <v>249</v>
      </c>
      <c r="X208" s="100" t="s">
        <v>7</v>
      </c>
      <c r="Y208" s="100" t="s">
        <v>249</v>
      </c>
      <c r="Z208" s="185"/>
    </row>
    <row r="209" spans="1:26" x14ac:dyDescent="0.25">
      <c r="A209" s="50" t="s">
        <v>14</v>
      </c>
      <c r="B209" s="52">
        <v>5591</v>
      </c>
      <c r="C209" s="115">
        <v>5871</v>
      </c>
      <c r="D209" s="52">
        <v>4253</v>
      </c>
      <c r="E209" s="115">
        <v>4423</v>
      </c>
      <c r="F209" s="52">
        <v>2943</v>
      </c>
      <c r="G209" s="115">
        <v>3061</v>
      </c>
      <c r="H209" s="52">
        <v>1821</v>
      </c>
      <c r="I209" s="115">
        <v>1732</v>
      </c>
      <c r="J209" s="52">
        <v>1710</v>
      </c>
      <c r="K209" s="115">
        <v>1637</v>
      </c>
      <c r="L209" s="69" t="s">
        <v>231</v>
      </c>
      <c r="O209" s="50" t="s">
        <v>14</v>
      </c>
      <c r="P209" s="52">
        <v>5871</v>
      </c>
      <c r="Q209" s="115">
        <v>6223</v>
      </c>
      <c r="R209" s="52">
        <v>4423</v>
      </c>
      <c r="S209" s="115">
        <v>4644</v>
      </c>
      <c r="T209" s="52">
        <v>3061</v>
      </c>
      <c r="U209" s="115">
        <v>3214</v>
      </c>
      <c r="V209" s="52">
        <v>1732</v>
      </c>
      <c r="W209" s="115">
        <v>1837</v>
      </c>
      <c r="X209" s="52">
        <v>1637</v>
      </c>
      <c r="Y209" s="115">
        <v>1740</v>
      </c>
      <c r="Z209" s="69" t="s">
        <v>239</v>
      </c>
    </row>
    <row r="210" spans="1:26" x14ac:dyDescent="0.25">
      <c r="A210" s="56" t="s">
        <v>15</v>
      </c>
      <c r="B210" s="55">
        <v>5609</v>
      </c>
      <c r="C210" s="116">
        <v>5721</v>
      </c>
      <c r="D210" s="55">
        <v>4254</v>
      </c>
      <c r="E210" s="116">
        <v>4339</v>
      </c>
      <c r="F210" s="55">
        <v>3110</v>
      </c>
      <c r="G210" s="116">
        <v>3079</v>
      </c>
      <c r="H210" s="55">
        <v>1918</v>
      </c>
      <c r="I210" s="116">
        <v>1805</v>
      </c>
      <c r="J210" s="55">
        <v>1831</v>
      </c>
      <c r="K210" s="116">
        <v>1635</v>
      </c>
      <c r="L210" s="70" t="s">
        <v>232</v>
      </c>
      <c r="O210" s="56" t="s">
        <v>15</v>
      </c>
      <c r="P210" s="55">
        <v>5721</v>
      </c>
      <c r="Q210" s="116">
        <v>6064</v>
      </c>
      <c r="R210" s="55">
        <v>4339</v>
      </c>
      <c r="S210" s="116">
        <v>4643</v>
      </c>
      <c r="T210" s="55">
        <v>3079</v>
      </c>
      <c r="U210" s="116">
        <v>3202</v>
      </c>
      <c r="V210" s="55">
        <v>1805</v>
      </c>
      <c r="W210" s="116">
        <v>2085</v>
      </c>
      <c r="X210" s="55">
        <v>1635</v>
      </c>
      <c r="Y210" s="116">
        <v>1865</v>
      </c>
      <c r="Z210" s="70" t="s">
        <v>240</v>
      </c>
    </row>
    <row r="211" spans="1:26" x14ac:dyDescent="0.25">
      <c r="A211" s="50" t="s">
        <v>11</v>
      </c>
      <c r="B211" s="52">
        <v>5305</v>
      </c>
      <c r="C211" s="115">
        <v>5517</v>
      </c>
      <c r="D211" s="52">
        <v>4274</v>
      </c>
      <c r="E211" s="115">
        <v>4445</v>
      </c>
      <c r="F211" s="52">
        <v>3332</v>
      </c>
      <c r="G211" s="115">
        <v>3432</v>
      </c>
      <c r="H211" s="52">
        <v>1892</v>
      </c>
      <c r="I211" s="115">
        <v>1781</v>
      </c>
      <c r="J211" s="52">
        <v>1868</v>
      </c>
      <c r="K211" s="115">
        <v>1894</v>
      </c>
      <c r="L211" s="69" t="s">
        <v>233</v>
      </c>
      <c r="O211" s="50" t="s">
        <v>11</v>
      </c>
      <c r="P211" s="52">
        <v>5517</v>
      </c>
      <c r="Q211" s="115">
        <v>5958</v>
      </c>
      <c r="R211" s="52">
        <v>4445</v>
      </c>
      <c r="S211" s="115">
        <v>4801</v>
      </c>
      <c r="T211" s="52">
        <v>3432</v>
      </c>
      <c r="U211" s="115">
        <v>3741</v>
      </c>
      <c r="V211" s="52">
        <v>1781</v>
      </c>
      <c r="W211" s="115">
        <v>2179</v>
      </c>
      <c r="X211" s="52">
        <v>1894</v>
      </c>
      <c r="Y211" s="115">
        <v>2019</v>
      </c>
      <c r="Z211" s="69" t="s">
        <v>241</v>
      </c>
    </row>
    <row r="212" spans="1:26" x14ac:dyDescent="0.25">
      <c r="A212" s="56" t="s">
        <v>12</v>
      </c>
      <c r="B212" s="55">
        <v>5863</v>
      </c>
      <c r="C212" s="116">
        <v>5980</v>
      </c>
      <c r="D212" s="55">
        <v>4197</v>
      </c>
      <c r="E212" s="116">
        <v>4239</v>
      </c>
      <c r="F212" s="55">
        <v>3009</v>
      </c>
      <c r="G212" s="116">
        <v>2949</v>
      </c>
      <c r="H212" s="55">
        <v>1911</v>
      </c>
      <c r="I212" s="116">
        <v>1683</v>
      </c>
      <c r="J212" s="55">
        <v>1999</v>
      </c>
      <c r="K212" s="116">
        <v>1792</v>
      </c>
      <c r="L212" s="70" t="s">
        <v>234</v>
      </c>
      <c r="O212" s="56" t="s">
        <v>12</v>
      </c>
      <c r="P212" s="55">
        <v>5980</v>
      </c>
      <c r="Q212" s="116">
        <v>6219</v>
      </c>
      <c r="R212" s="55">
        <v>4239</v>
      </c>
      <c r="S212" s="116">
        <v>4409</v>
      </c>
      <c r="T212" s="55">
        <v>2949</v>
      </c>
      <c r="U212" s="116">
        <v>3037</v>
      </c>
      <c r="V212" s="55">
        <v>1683</v>
      </c>
      <c r="W212" s="116">
        <v>1650</v>
      </c>
      <c r="X212" s="55">
        <v>1792</v>
      </c>
      <c r="Y212" s="116">
        <v>1740</v>
      </c>
      <c r="Z212" s="70" t="s">
        <v>242</v>
      </c>
    </row>
    <row r="213" spans="1:26" x14ac:dyDescent="0.25">
      <c r="A213" s="50" t="s">
        <v>10</v>
      </c>
      <c r="B213" s="52">
        <v>5336</v>
      </c>
      <c r="C213" s="115">
        <v>5549</v>
      </c>
      <c r="D213" s="52">
        <v>4526</v>
      </c>
      <c r="E213" s="115">
        <v>4707</v>
      </c>
      <c r="F213" s="52">
        <v>3392</v>
      </c>
      <c r="G213" s="115">
        <v>3494</v>
      </c>
      <c r="H213" s="52">
        <v>1805</v>
      </c>
      <c r="I213" s="115">
        <v>1807</v>
      </c>
      <c r="J213" s="52">
        <v>1828</v>
      </c>
      <c r="K213" s="115">
        <v>1750</v>
      </c>
      <c r="L213" s="69" t="s">
        <v>233</v>
      </c>
      <c r="O213" s="50" t="s">
        <v>10</v>
      </c>
      <c r="P213" s="52">
        <v>5549</v>
      </c>
      <c r="Q213" s="115">
        <v>6048</v>
      </c>
      <c r="R213" s="52">
        <v>4707</v>
      </c>
      <c r="S213" s="115">
        <v>5178</v>
      </c>
      <c r="T213" s="52">
        <v>3494</v>
      </c>
      <c r="U213" s="115">
        <v>3878</v>
      </c>
      <c r="V213" s="52">
        <v>1807</v>
      </c>
      <c r="W213" s="115">
        <v>1988</v>
      </c>
      <c r="X213" s="52">
        <v>1750</v>
      </c>
      <c r="Y213" s="115">
        <v>2075</v>
      </c>
      <c r="Z213" s="69" t="s">
        <v>243</v>
      </c>
    </row>
    <row r="214" spans="1:26" x14ac:dyDescent="0.25">
      <c r="A214" s="56" t="s">
        <v>17</v>
      </c>
      <c r="B214" s="55">
        <v>4135</v>
      </c>
      <c r="C214" s="116">
        <v>4383</v>
      </c>
      <c r="D214" s="55">
        <v>3148</v>
      </c>
      <c r="E214" s="116">
        <v>3211</v>
      </c>
      <c r="F214" s="55">
        <v>2496</v>
      </c>
      <c r="G214" s="116">
        <v>2571</v>
      </c>
      <c r="H214" s="55">
        <v>1837</v>
      </c>
      <c r="I214" s="116">
        <v>1672</v>
      </c>
      <c r="J214" s="55">
        <v>1557</v>
      </c>
      <c r="K214" s="116">
        <v>1589</v>
      </c>
      <c r="L214" s="70" t="s">
        <v>235</v>
      </c>
      <c r="O214" s="56" t="s">
        <v>17</v>
      </c>
      <c r="P214" s="55">
        <v>4383</v>
      </c>
      <c r="Q214" s="116">
        <v>4602</v>
      </c>
      <c r="R214" s="55">
        <v>3211</v>
      </c>
      <c r="S214" s="116">
        <v>3211</v>
      </c>
      <c r="T214" s="55">
        <v>2571</v>
      </c>
      <c r="U214" s="116">
        <v>2597</v>
      </c>
      <c r="V214" s="55">
        <v>1672</v>
      </c>
      <c r="W214" s="116">
        <v>1625</v>
      </c>
      <c r="X214" s="55">
        <v>1589</v>
      </c>
      <c r="Y214" s="116">
        <v>1500</v>
      </c>
      <c r="Z214" s="70" t="s">
        <v>244</v>
      </c>
    </row>
    <row r="215" spans="1:26" x14ac:dyDescent="0.25">
      <c r="A215" s="50" t="s">
        <v>18</v>
      </c>
      <c r="B215" s="52">
        <v>5511</v>
      </c>
      <c r="C215" s="115">
        <v>5621</v>
      </c>
      <c r="D215" s="52">
        <v>3871</v>
      </c>
      <c r="E215" s="115">
        <v>3948</v>
      </c>
      <c r="F215" s="52">
        <v>3013</v>
      </c>
      <c r="G215" s="115">
        <v>2983</v>
      </c>
      <c r="H215" s="52">
        <v>1762</v>
      </c>
      <c r="I215" s="115">
        <v>1687</v>
      </c>
      <c r="J215" s="52">
        <v>1664</v>
      </c>
      <c r="K215" s="115">
        <v>1633</v>
      </c>
      <c r="L215" s="69" t="s">
        <v>232</v>
      </c>
      <c r="O215" s="50" t="s">
        <v>18</v>
      </c>
      <c r="P215" s="52">
        <v>5621</v>
      </c>
      <c r="Q215" s="115">
        <v>5790</v>
      </c>
      <c r="R215" s="52">
        <v>3948</v>
      </c>
      <c r="S215" s="115">
        <v>4066</v>
      </c>
      <c r="T215" s="52">
        <v>2983</v>
      </c>
      <c r="U215" s="115">
        <v>3102</v>
      </c>
      <c r="V215" s="52">
        <v>1687</v>
      </c>
      <c r="W215" s="115">
        <v>1720</v>
      </c>
      <c r="X215" s="52">
        <v>1633</v>
      </c>
      <c r="Y215" s="115">
        <v>1494</v>
      </c>
      <c r="Z215" s="69" t="s">
        <v>245</v>
      </c>
    </row>
    <row r="216" spans="1:26" x14ac:dyDescent="0.25">
      <c r="A216" s="56" t="s">
        <v>16</v>
      </c>
      <c r="B216" s="55">
        <v>4900</v>
      </c>
      <c r="C216" s="116">
        <v>5145</v>
      </c>
      <c r="D216" s="55">
        <v>3681</v>
      </c>
      <c r="E216" s="116">
        <v>3902</v>
      </c>
      <c r="F216" s="55">
        <v>2805</v>
      </c>
      <c r="G216" s="116">
        <v>2777</v>
      </c>
      <c r="H216" s="55">
        <v>1792</v>
      </c>
      <c r="I216" s="116">
        <v>1825</v>
      </c>
      <c r="J216" s="55">
        <v>1585</v>
      </c>
      <c r="K216" s="116">
        <v>1500</v>
      </c>
      <c r="L216" s="70" t="s">
        <v>236</v>
      </c>
      <c r="O216" s="56" t="s">
        <v>16</v>
      </c>
      <c r="P216" s="55">
        <v>5145</v>
      </c>
      <c r="Q216" s="116">
        <v>5402</v>
      </c>
      <c r="R216" s="55">
        <v>3902</v>
      </c>
      <c r="S216" s="116">
        <v>4058</v>
      </c>
      <c r="T216" s="55">
        <v>2777</v>
      </c>
      <c r="U216" s="116">
        <v>2888</v>
      </c>
      <c r="V216" s="55">
        <v>1825</v>
      </c>
      <c r="W216" s="116">
        <v>1888</v>
      </c>
      <c r="X216" s="55">
        <v>1500</v>
      </c>
      <c r="Y216" s="116">
        <v>1525</v>
      </c>
      <c r="Z216" s="70" t="s">
        <v>246</v>
      </c>
    </row>
    <row r="217" spans="1:26" x14ac:dyDescent="0.25">
      <c r="A217" s="50" t="s">
        <v>13</v>
      </c>
      <c r="B217" s="52">
        <v>5576</v>
      </c>
      <c r="C217" s="115">
        <v>5799</v>
      </c>
      <c r="D217" s="52">
        <v>4549</v>
      </c>
      <c r="E217" s="115">
        <v>4640</v>
      </c>
      <c r="F217" s="52">
        <v>3415</v>
      </c>
      <c r="G217" s="115">
        <v>3449</v>
      </c>
      <c r="H217" s="52">
        <v>2013</v>
      </c>
      <c r="I217" s="115">
        <v>1990</v>
      </c>
      <c r="J217" s="52">
        <v>1878</v>
      </c>
      <c r="K217" s="115">
        <v>1843</v>
      </c>
      <c r="L217" s="69" t="s">
        <v>237</v>
      </c>
      <c r="O217" s="50" t="s">
        <v>13</v>
      </c>
      <c r="P217" s="52">
        <v>5799</v>
      </c>
      <c r="Q217" s="115">
        <v>6263</v>
      </c>
      <c r="R217" s="52">
        <v>4640</v>
      </c>
      <c r="S217" s="115">
        <v>5058</v>
      </c>
      <c r="T217" s="52">
        <v>3449</v>
      </c>
      <c r="U217" s="115">
        <v>3690</v>
      </c>
      <c r="V217" s="52">
        <v>1990</v>
      </c>
      <c r="W217" s="115">
        <v>2045</v>
      </c>
      <c r="X217" s="52">
        <v>1843</v>
      </c>
      <c r="Y217" s="115">
        <v>1781</v>
      </c>
      <c r="Z217" s="69" t="s">
        <v>247</v>
      </c>
    </row>
    <row r="218" spans="1:26" x14ac:dyDescent="0.25">
      <c r="A218" s="60" t="s">
        <v>45</v>
      </c>
      <c r="B218" s="65">
        <v>5314</v>
      </c>
      <c r="C218" s="117">
        <v>5510</v>
      </c>
      <c r="D218" s="65">
        <v>4084</v>
      </c>
      <c r="E218" s="117">
        <v>4206</v>
      </c>
      <c r="F218" s="65">
        <v>3057</v>
      </c>
      <c r="G218" s="117">
        <v>3088</v>
      </c>
      <c r="H218" s="65">
        <v>1861</v>
      </c>
      <c r="I218" s="117">
        <v>1776</v>
      </c>
      <c r="J218" s="65">
        <v>1769</v>
      </c>
      <c r="K218" s="117">
        <v>1697</v>
      </c>
      <c r="L218" s="71" t="s">
        <v>238</v>
      </c>
      <c r="O218" s="60" t="s">
        <v>45</v>
      </c>
      <c r="P218" s="65">
        <v>5510</v>
      </c>
      <c r="Q218" s="117">
        <v>5841</v>
      </c>
      <c r="R218" s="65">
        <v>4206</v>
      </c>
      <c r="S218" s="117">
        <v>4452</v>
      </c>
      <c r="T218" s="65">
        <v>3088</v>
      </c>
      <c r="U218" s="117">
        <v>3261</v>
      </c>
      <c r="V218" s="65">
        <v>1776</v>
      </c>
      <c r="W218" s="117">
        <v>1891</v>
      </c>
      <c r="X218" s="65">
        <v>1697</v>
      </c>
      <c r="Y218" s="117">
        <v>1749</v>
      </c>
      <c r="Z218" s="71" t="s">
        <v>248</v>
      </c>
    </row>
    <row r="219" spans="1:26" s="58" customFormat="1" ht="15.75" x14ac:dyDescent="0.25">
      <c r="A219" s="51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72"/>
      <c r="O219" s="51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72"/>
    </row>
    <row r="220" spans="1:26" s="58" customFormat="1" ht="15.75" x14ac:dyDescent="0.25">
      <c r="A220" s="51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72"/>
      <c r="O220" s="51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72"/>
    </row>
    <row r="221" spans="1:26" ht="18.75" x14ac:dyDescent="0.3">
      <c r="A221" s="182" t="s">
        <v>57</v>
      </c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  <c r="L221" s="183"/>
      <c r="O221" s="182" t="s">
        <v>58</v>
      </c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</row>
    <row r="223" spans="1:26" s="46" customFormat="1" ht="18.75" customHeight="1" x14ac:dyDescent="0.3">
      <c r="A223" s="184" t="s">
        <v>29</v>
      </c>
      <c r="B223" s="184"/>
      <c r="C223" s="184"/>
      <c r="D223" s="184"/>
      <c r="E223" s="184"/>
      <c r="F223" s="184"/>
      <c r="G223" s="184"/>
      <c r="H223" s="184"/>
      <c r="I223" s="184"/>
      <c r="J223" s="7"/>
      <c r="K223" s="7"/>
      <c r="L223" s="185" t="s">
        <v>30</v>
      </c>
      <c r="O223" s="184" t="s">
        <v>29</v>
      </c>
      <c r="P223" s="184"/>
      <c r="Q223" s="184"/>
      <c r="R223" s="184"/>
      <c r="S223" s="184"/>
      <c r="T223" s="184"/>
      <c r="U223" s="184"/>
      <c r="V223" s="184"/>
      <c r="W223" s="184"/>
      <c r="X223" s="7"/>
      <c r="Y223" s="7"/>
      <c r="Z223" s="185" t="s">
        <v>30</v>
      </c>
    </row>
    <row r="224" spans="1:26" s="49" customFormat="1" ht="31.5" customHeight="1" x14ac:dyDescent="0.25">
      <c r="A224" s="53"/>
      <c r="B224" s="186" t="s">
        <v>31</v>
      </c>
      <c r="C224" s="186"/>
      <c r="D224" s="187" t="s">
        <v>36</v>
      </c>
      <c r="E224" s="186"/>
      <c r="F224" s="187" t="s">
        <v>37</v>
      </c>
      <c r="G224" s="186"/>
      <c r="H224" s="187" t="s">
        <v>38</v>
      </c>
      <c r="I224" s="186"/>
      <c r="J224" s="186" t="s">
        <v>32</v>
      </c>
      <c r="K224" s="186"/>
      <c r="L224" s="185"/>
      <c r="O224" s="53"/>
      <c r="P224" s="186" t="s">
        <v>31</v>
      </c>
      <c r="Q224" s="186"/>
      <c r="R224" s="187" t="s">
        <v>36</v>
      </c>
      <c r="S224" s="186"/>
      <c r="T224" s="187" t="s">
        <v>37</v>
      </c>
      <c r="U224" s="186"/>
      <c r="V224" s="187" t="s">
        <v>38</v>
      </c>
      <c r="W224" s="186"/>
      <c r="X224" s="186" t="s">
        <v>32</v>
      </c>
      <c r="Y224" s="186"/>
      <c r="Z224" s="185"/>
    </row>
    <row r="225" spans="1:26" x14ac:dyDescent="0.25">
      <c r="A225" s="54"/>
      <c r="B225" s="54" t="s">
        <v>33</v>
      </c>
      <c r="C225" s="54" t="s">
        <v>34</v>
      </c>
      <c r="D225" s="54" t="s">
        <v>33</v>
      </c>
      <c r="E225" s="54" t="s">
        <v>34</v>
      </c>
      <c r="F225" s="54" t="s">
        <v>33</v>
      </c>
      <c r="G225" s="54" t="s">
        <v>34</v>
      </c>
      <c r="H225" s="54" t="s">
        <v>33</v>
      </c>
      <c r="I225" s="54" t="s">
        <v>34</v>
      </c>
      <c r="J225" s="54" t="s">
        <v>33</v>
      </c>
      <c r="K225" s="54" t="s">
        <v>34</v>
      </c>
      <c r="L225" s="185"/>
      <c r="O225" s="54"/>
      <c r="P225" s="100" t="s">
        <v>7</v>
      </c>
      <c r="Q225" s="100" t="s">
        <v>249</v>
      </c>
      <c r="R225" s="100" t="s">
        <v>7</v>
      </c>
      <c r="S225" s="100" t="s">
        <v>249</v>
      </c>
      <c r="T225" s="100" t="s">
        <v>7</v>
      </c>
      <c r="U225" s="100" t="s">
        <v>249</v>
      </c>
      <c r="V225" s="100" t="s">
        <v>7</v>
      </c>
      <c r="W225" s="100" t="s">
        <v>249</v>
      </c>
      <c r="X225" s="100" t="s">
        <v>7</v>
      </c>
      <c r="Y225" s="100" t="s">
        <v>249</v>
      </c>
      <c r="Z225" s="185"/>
    </row>
    <row r="226" spans="1:26" x14ac:dyDescent="0.25">
      <c r="A226" s="50" t="s">
        <v>14</v>
      </c>
      <c r="B226" s="52">
        <v>6016</v>
      </c>
      <c r="C226" s="115">
        <v>5665</v>
      </c>
      <c r="D226" s="52">
        <v>4766</v>
      </c>
      <c r="E226" s="115">
        <v>4421</v>
      </c>
      <c r="F226" s="52">
        <v>3447</v>
      </c>
      <c r="G226" s="115">
        <v>3134</v>
      </c>
      <c r="H226" s="52">
        <v>2038</v>
      </c>
      <c r="I226" s="115">
        <v>1932</v>
      </c>
      <c r="J226" s="52">
        <v>1923</v>
      </c>
      <c r="K226" s="115">
        <v>1841</v>
      </c>
      <c r="L226" s="82">
        <v>-7.5999999999999998E-2</v>
      </c>
      <c r="O226" s="50" t="s">
        <v>14</v>
      </c>
      <c r="P226" s="52">
        <v>5665</v>
      </c>
      <c r="Q226" s="115">
        <v>5591</v>
      </c>
      <c r="R226" s="52">
        <v>4421</v>
      </c>
      <c r="S226" s="115">
        <v>4253</v>
      </c>
      <c r="T226" s="52">
        <v>3134</v>
      </c>
      <c r="U226" s="115">
        <v>2943</v>
      </c>
      <c r="V226" s="52">
        <v>1932</v>
      </c>
      <c r="W226" s="115">
        <v>1821</v>
      </c>
      <c r="X226" s="52">
        <v>1841</v>
      </c>
      <c r="Y226" s="115">
        <v>1710</v>
      </c>
      <c r="Z226" s="82">
        <v>-3.3000000000000002E-2</v>
      </c>
    </row>
    <row r="227" spans="1:26" x14ac:dyDescent="0.25">
      <c r="A227" s="56" t="s">
        <v>15</v>
      </c>
      <c r="B227" s="55">
        <v>5633</v>
      </c>
      <c r="C227" s="116">
        <v>5523</v>
      </c>
      <c r="D227" s="55">
        <v>4511</v>
      </c>
      <c r="E227" s="116">
        <v>4309</v>
      </c>
      <c r="F227" s="55">
        <v>3492</v>
      </c>
      <c r="G227" s="116">
        <v>3316</v>
      </c>
      <c r="H227" s="55">
        <v>2210</v>
      </c>
      <c r="I227" s="116">
        <v>2063</v>
      </c>
      <c r="J227" s="55">
        <v>2090</v>
      </c>
      <c r="K227" s="116">
        <v>1986</v>
      </c>
      <c r="L227" s="83">
        <v>-3.6999999999999998E-2</v>
      </c>
      <c r="O227" s="56" t="s">
        <v>15</v>
      </c>
      <c r="P227" s="55">
        <v>5523</v>
      </c>
      <c r="Q227" s="116">
        <v>5609</v>
      </c>
      <c r="R227" s="55">
        <v>4309</v>
      </c>
      <c r="S227" s="116">
        <v>4254</v>
      </c>
      <c r="T227" s="55">
        <v>3316</v>
      </c>
      <c r="U227" s="116">
        <v>3110</v>
      </c>
      <c r="V227" s="55">
        <v>2063</v>
      </c>
      <c r="W227" s="116">
        <v>1918</v>
      </c>
      <c r="X227" s="55">
        <v>1986</v>
      </c>
      <c r="Y227" s="116">
        <v>1831</v>
      </c>
      <c r="Z227" s="83">
        <v>-1.2999999999999999E-2</v>
      </c>
    </row>
    <row r="228" spans="1:26" x14ac:dyDescent="0.25">
      <c r="A228" s="50" t="s">
        <v>11</v>
      </c>
      <c r="B228" s="52">
        <v>5562</v>
      </c>
      <c r="C228" s="115">
        <v>5179</v>
      </c>
      <c r="D228" s="52">
        <v>4631</v>
      </c>
      <c r="E228" s="115">
        <v>4264</v>
      </c>
      <c r="F228" s="52">
        <v>3733</v>
      </c>
      <c r="G228" s="115">
        <v>3309</v>
      </c>
      <c r="H228" s="52">
        <v>1900</v>
      </c>
      <c r="I228" s="115">
        <v>1828</v>
      </c>
      <c r="J228" s="52">
        <v>1800</v>
      </c>
      <c r="K228" s="115">
        <v>1810</v>
      </c>
      <c r="L228" s="82">
        <v>-9.1999999999999998E-2</v>
      </c>
      <c r="O228" s="50" t="s">
        <v>11</v>
      </c>
      <c r="P228" s="52">
        <v>5179</v>
      </c>
      <c r="Q228" s="115">
        <v>5305</v>
      </c>
      <c r="R228" s="52">
        <v>4264</v>
      </c>
      <c r="S228" s="115">
        <v>4274</v>
      </c>
      <c r="T228" s="52">
        <v>3309</v>
      </c>
      <c r="U228" s="115">
        <v>3332</v>
      </c>
      <c r="V228" s="52">
        <v>1828</v>
      </c>
      <c r="W228" s="115">
        <v>1892</v>
      </c>
      <c r="X228" s="52">
        <v>1810</v>
      </c>
      <c r="Y228" s="115">
        <v>1868</v>
      </c>
      <c r="Z228" s="79">
        <v>1.2E-2</v>
      </c>
    </row>
    <row r="229" spans="1:26" x14ac:dyDescent="0.25">
      <c r="A229" s="56" t="s">
        <v>12</v>
      </c>
      <c r="B229" s="55">
        <v>6071</v>
      </c>
      <c r="C229" s="116">
        <v>5565</v>
      </c>
      <c r="D229" s="55">
        <v>4916</v>
      </c>
      <c r="E229" s="116">
        <v>4413</v>
      </c>
      <c r="F229" s="55">
        <v>3559</v>
      </c>
      <c r="G229" s="116">
        <v>3277</v>
      </c>
      <c r="H229" s="55">
        <v>2336</v>
      </c>
      <c r="I229" s="116">
        <v>2092</v>
      </c>
      <c r="J229" s="55">
        <v>2657</v>
      </c>
      <c r="K229" s="116">
        <v>2158</v>
      </c>
      <c r="L229" s="83">
        <v>-9.7000000000000003E-2</v>
      </c>
      <c r="O229" s="56" t="s">
        <v>12</v>
      </c>
      <c r="P229" s="55">
        <v>5565</v>
      </c>
      <c r="Q229" s="116">
        <v>5863</v>
      </c>
      <c r="R229" s="55">
        <v>4413</v>
      </c>
      <c r="S229" s="116">
        <v>4197</v>
      </c>
      <c r="T229" s="55">
        <v>3277</v>
      </c>
      <c r="U229" s="116">
        <v>3009</v>
      </c>
      <c r="V229" s="55">
        <v>2092</v>
      </c>
      <c r="W229" s="116">
        <v>1911</v>
      </c>
      <c r="X229" s="55">
        <v>2158</v>
      </c>
      <c r="Y229" s="116">
        <v>1999</v>
      </c>
      <c r="Z229" s="83">
        <v>-1.4E-2</v>
      </c>
    </row>
    <row r="230" spans="1:26" x14ac:dyDescent="0.25">
      <c r="A230" s="50" t="s">
        <v>10</v>
      </c>
      <c r="B230" s="52">
        <v>5823</v>
      </c>
      <c r="C230" s="115">
        <v>5352</v>
      </c>
      <c r="D230" s="52">
        <v>5100</v>
      </c>
      <c r="E230" s="115">
        <v>4607</v>
      </c>
      <c r="F230" s="52">
        <v>4108</v>
      </c>
      <c r="G230" s="115">
        <v>3526</v>
      </c>
      <c r="H230" s="52">
        <v>1953</v>
      </c>
      <c r="I230" s="115">
        <v>1830</v>
      </c>
      <c r="J230" s="52">
        <v>2050</v>
      </c>
      <c r="K230" s="115">
        <v>1854</v>
      </c>
      <c r="L230" s="82">
        <v>-0.115</v>
      </c>
      <c r="O230" s="50" t="s">
        <v>10</v>
      </c>
      <c r="P230" s="52">
        <v>5352</v>
      </c>
      <c r="Q230" s="115">
        <v>5336</v>
      </c>
      <c r="R230" s="52">
        <v>4607</v>
      </c>
      <c r="S230" s="115">
        <v>4526</v>
      </c>
      <c r="T230" s="52">
        <v>3526</v>
      </c>
      <c r="U230" s="115">
        <v>3392</v>
      </c>
      <c r="V230" s="52">
        <v>1830</v>
      </c>
      <c r="W230" s="115">
        <v>1805</v>
      </c>
      <c r="X230" s="52">
        <v>1854</v>
      </c>
      <c r="Y230" s="115">
        <v>1828</v>
      </c>
      <c r="Z230" s="82">
        <v>-1.7000000000000001E-2</v>
      </c>
    </row>
    <row r="231" spans="1:26" x14ac:dyDescent="0.25">
      <c r="A231" s="56" t="s">
        <v>17</v>
      </c>
      <c r="B231" s="55">
        <v>4242</v>
      </c>
      <c r="C231" s="116">
        <v>4139</v>
      </c>
      <c r="D231" s="55">
        <v>3301</v>
      </c>
      <c r="E231" s="116">
        <v>3227</v>
      </c>
      <c r="F231" s="55">
        <v>2746</v>
      </c>
      <c r="G231" s="116">
        <v>2605</v>
      </c>
      <c r="H231" s="55">
        <v>2025</v>
      </c>
      <c r="I231" s="116">
        <v>1915</v>
      </c>
      <c r="J231" s="55">
        <v>1889</v>
      </c>
      <c r="K231" s="116">
        <v>1850</v>
      </c>
      <c r="L231" s="83">
        <v>-3.2000000000000001E-2</v>
      </c>
      <c r="O231" s="56" t="s">
        <v>17</v>
      </c>
      <c r="P231" s="55">
        <v>4139</v>
      </c>
      <c r="Q231" s="116">
        <v>4135</v>
      </c>
      <c r="R231" s="55">
        <v>3227</v>
      </c>
      <c r="S231" s="116">
        <v>3148</v>
      </c>
      <c r="T231" s="55">
        <v>2605</v>
      </c>
      <c r="U231" s="116">
        <v>2496</v>
      </c>
      <c r="V231" s="55">
        <v>1915</v>
      </c>
      <c r="W231" s="116">
        <v>1837</v>
      </c>
      <c r="X231" s="55">
        <v>1850</v>
      </c>
      <c r="Y231" s="116">
        <v>1557</v>
      </c>
      <c r="Z231" s="83">
        <v>-1.9E-2</v>
      </c>
    </row>
    <row r="232" spans="1:26" x14ac:dyDescent="0.25">
      <c r="A232" s="50" t="s">
        <v>18</v>
      </c>
      <c r="B232" s="52">
        <v>5711</v>
      </c>
      <c r="C232" s="115">
        <v>5683</v>
      </c>
      <c r="D232" s="52">
        <v>4170</v>
      </c>
      <c r="E232" s="115">
        <v>4049</v>
      </c>
      <c r="F232" s="52">
        <v>3366</v>
      </c>
      <c r="G232" s="115">
        <v>3191</v>
      </c>
      <c r="H232" s="52">
        <v>1844</v>
      </c>
      <c r="I232" s="115">
        <v>1809</v>
      </c>
      <c r="J232" s="52">
        <v>1881</v>
      </c>
      <c r="K232" s="115">
        <v>1706</v>
      </c>
      <c r="L232" s="82">
        <v>-2.5000000000000001E-2</v>
      </c>
      <c r="O232" s="50" t="s">
        <v>18</v>
      </c>
      <c r="P232" s="52">
        <v>5683</v>
      </c>
      <c r="Q232" s="115">
        <v>5511</v>
      </c>
      <c r="R232" s="52">
        <v>4049</v>
      </c>
      <c r="S232" s="115">
        <v>3871</v>
      </c>
      <c r="T232" s="52">
        <v>3191</v>
      </c>
      <c r="U232" s="115">
        <v>3013</v>
      </c>
      <c r="V232" s="52">
        <v>1809</v>
      </c>
      <c r="W232" s="115">
        <v>1762</v>
      </c>
      <c r="X232" s="52">
        <v>1706</v>
      </c>
      <c r="Y232" s="115">
        <v>1664</v>
      </c>
      <c r="Z232" s="82">
        <v>-4.1000000000000002E-2</v>
      </c>
    </row>
    <row r="233" spans="1:26" x14ac:dyDescent="0.25">
      <c r="A233" s="56" t="s">
        <v>16</v>
      </c>
      <c r="B233" s="55">
        <v>5317</v>
      </c>
      <c r="C233" s="116">
        <v>5117</v>
      </c>
      <c r="D233" s="55">
        <v>4184</v>
      </c>
      <c r="E233" s="116">
        <v>3903</v>
      </c>
      <c r="F233" s="55">
        <v>3346</v>
      </c>
      <c r="G233" s="116">
        <v>2982</v>
      </c>
      <c r="H233" s="55">
        <v>1767</v>
      </c>
      <c r="I233" s="116">
        <v>1869</v>
      </c>
      <c r="J233" s="55">
        <v>1800</v>
      </c>
      <c r="K233" s="116">
        <v>1600</v>
      </c>
      <c r="L233" s="83">
        <v>-7.0000000000000007E-2</v>
      </c>
      <c r="O233" s="56" t="s">
        <v>16</v>
      </c>
      <c r="P233" s="55">
        <v>5117</v>
      </c>
      <c r="Q233" s="116">
        <v>4900</v>
      </c>
      <c r="R233" s="55">
        <v>3903</v>
      </c>
      <c r="S233" s="116">
        <v>3681</v>
      </c>
      <c r="T233" s="55">
        <v>2982</v>
      </c>
      <c r="U233" s="116">
        <v>2805</v>
      </c>
      <c r="V233" s="55">
        <v>1869</v>
      </c>
      <c r="W233" s="116">
        <v>1792</v>
      </c>
      <c r="X233" s="55">
        <v>1600</v>
      </c>
      <c r="Y233" s="116">
        <v>1585</v>
      </c>
      <c r="Z233" s="83">
        <v>-5.0999999999999997E-2</v>
      </c>
    </row>
    <row r="234" spans="1:26" x14ac:dyDescent="0.25">
      <c r="A234" s="50" t="s">
        <v>13</v>
      </c>
      <c r="B234" s="52">
        <v>6193</v>
      </c>
      <c r="C234" s="115">
        <v>5452</v>
      </c>
      <c r="D234" s="52">
        <v>5173</v>
      </c>
      <c r="E234" s="115">
        <v>4574</v>
      </c>
      <c r="F234" s="52">
        <v>4023</v>
      </c>
      <c r="G234" s="115">
        <v>3468</v>
      </c>
      <c r="H234" s="52">
        <v>2323</v>
      </c>
      <c r="I234" s="115">
        <v>2018</v>
      </c>
      <c r="J234" s="52">
        <v>1939</v>
      </c>
      <c r="K234" s="115">
        <v>1772</v>
      </c>
      <c r="L234" s="82">
        <v>-0.14000000000000001</v>
      </c>
      <c r="O234" s="50" t="s">
        <v>13</v>
      </c>
      <c r="P234" s="52">
        <v>5452</v>
      </c>
      <c r="Q234" s="115">
        <v>5576</v>
      </c>
      <c r="R234" s="52">
        <v>4574</v>
      </c>
      <c r="S234" s="115">
        <v>4549</v>
      </c>
      <c r="T234" s="52">
        <v>3468</v>
      </c>
      <c r="U234" s="115">
        <v>3415</v>
      </c>
      <c r="V234" s="52">
        <v>2018</v>
      </c>
      <c r="W234" s="115">
        <v>2013</v>
      </c>
      <c r="X234" s="52">
        <v>1772</v>
      </c>
      <c r="Y234" s="115">
        <v>1878</v>
      </c>
      <c r="Z234" s="79">
        <v>3.0000000000000001E-3</v>
      </c>
    </row>
    <row r="235" spans="1:26" x14ac:dyDescent="0.25">
      <c r="A235" s="60" t="s">
        <v>45</v>
      </c>
      <c r="B235" s="65">
        <v>5619</v>
      </c>
      <c r="C235" s="117">
        <v>5297</v>
      </c>
      <c r="D235" s="65">
        <v>4528</v>
      </c>
      <c r="E235" s="117">
        <v>4196</v>
      </c>
      <c r="F235" s="65">
        <v>3536</v>
      </c>
      <c r="G235" s="117">
        <v>3201</v>
      </c>
      <c r="H235" s="65">
        <v>2044</v>
      </c>
      <c r="I235" s="117">
        <v>1928</v>
      </c>
      <c r="J235" s="65">
        <v>2003</v>
      </c>
      <c r="K235" s="117">
        <v>1842</v>
      </c>
      <c r="L235" s="84">
        <v>-7.5999999999999998E-2</v>
      </c>
      <c r="O235" s="60" t="s">
        <v>45</v>
      </c>
      <c r="P235" s="65">
        <v>5297</v>
      </c>
      <c r="Q235" s="117">
        <v>5314</v>
      </c>
      <c r="R235" s="65">
        <v>4196</v>
      </c>
      <c r="S235" s="117">
        <v>4084</v>
      </c>
      <c r="T235" s="65">
        <v>3201</v>
      </c>
      <c r="U235" s="117">
        <v>3057</v>
      </c>
      <c r="V235" s="65">
        <v>1928</v>
      </c>
      <c r="W235" s="117">
        <v>1861</v>
      </c>
      <c r="X235" s="65">
        <v>1842</v>
      </c>
      <c r="Y235" s="117">
        <v>1769</v>
      </c>
      <c r="Z235" s="84">
        <v>-1.9E-2</v>
      </c>
    </row>
    <row r="236" spans="1:26" s="58" customFormat="1" ht="15.75" x14ac:dyDescent="0.25">
      <c r="A236" s="51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72"/>
      <c r="O236" s="51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72"/>
    </row>
    <row r="237" spans="1:26" x14ac:dyDescent="0.25">
      <c r="A237" s="61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73"/>
    </row>
    <row r="238" spans="1:26" x14ac:dyDescent="0.25">
      <c r="A238" s="61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73"/>
    </row>
    <row r="239" spans="1:26" ht="18.75" x14ac:dyDescent="0.3">
      <c r="A239" s="182" t="s">
        <v>59</v>
      </c>
      <c r="B239" s="183"/>
      <c r="C239" s="183"/>
      <c r="D239" s="183"/>
      <c r="E239" s="183"/>
      <c r="F239" s="183"/>
      <c r="G239" s="183"/>
      <c r="H239" s="183"/>
      <c r="I239" s="183"/>
      <c r="J239" s="183"/>
      <c r="K239" s="183"/>
      <c r="L239" s="183"/>
      <c r="O239" s="182" t="s">
        <v>60</v>
      </c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</row>
    <row r="241" spans="1:26" s="46" customFormat="1" ht="18.75" customHeight="1" x14ac:dyDescent="0.3">
      <c r="A241" s="184" t="s">
        <v>29</v>
      </c>
      <c r="B241" s="184"/>
      <c r="C241" s="184"/>
      <c r="D241" s="184"/>
      <c r="E241" s="184"/>
      <c r="F241" s="184"/>
      <c r="G241" s="184"/>
      <c r="H241" s="184"/>
      <c r="I241" s="184"/>
      <c r="J241" s="7"/>
      <c r="K241" s="7"/>
      <c r="L241" s="185" t="s">
        <v>30</v>
      </c>
      <c r="O241" s="184" t="s">
        <v>29</v>
      </c>
      <c r="P241" s="184"/>
      <c r="Q241" s="184"/>
      <c r="R241" s="184"/>
      <c r="S241" s="184"/>
      <c r="T241" s="184"/>
      <c r="U241" s="184"/>
      <c r="V241" s="184"/>
      <c r="W241" s="184"/>
      <c r="X241" s="7"/>
      <c r="Y241" s="7"/>
      <c r="Z241" s="185" t="s">
        <v>30</v>
      </c>
    </row>
    <row r="242" spans="1:26" s="49" customFormat="1" ht="31.5" customHeight="1" x14ac:dyDescent="0.25">
      <c r="A242" s="53"/>
      <c r="B242" s="186" t="s">
        <v>31</v>
      </c>
      <c r="C242" s="186"/>
      <c r="D242" s="187" t="s">
        <v>36</v>
      </c>
      <c r="E242" s="186"/>
      <c r="F242" s="187" t="s">
        <v>37</v>
      </c>
      <c r="G242" s="186"/>
      <c r="H242" s="187" t="s">
        <v>38</v>
      </c>
      <c r="I242" s="186"/>
      <c r="J242" s="186" t="s">
        <v>32</v>
      </c>
      <c r="K242" s="186"/>
      <c r="L242" s="185"/>
      <c r="O242" s="53"/>
      <c r="P242" s="186" t="s">
        <v>31</v>
      </c>
      <c r="Q242" s="186"/>
      <c r="R242" s="187" t="s">
        <v>36</v>
      </c>
      <c r="S242" s="186"/>
      <c r="T242" s="187" t="s">
        <v>37</v>
      </c>
      <c r="U242" s="186"/>
      <c r="V242" s="187" t="s">
        <v>38</v>
      </c>
      <c r="W242" s="186"/>
      <c r="X242" s="186" t="s">
        <v>32</v>
      </c>
      <c r="Y242" s="186"/>
      <c r="Z242" s="185"/>
    </row>
    <row r="243" spans="1:26" x14ac:dyDescent="0.25">
      <c r="A243" s="54"/>
      <c r="B243" s="54" t="s">
        <v>33</v>
      </c>
      <c r="C243" s="54" t="s">
        <v>34</v>
      </c>
      <c r="D243" s="54" t="s">
        <v>33</v>
      </c>
      <c r="E243" s="54" t="s">
        <v>34</v>
      </c>
      <c r="F243" s="54" t="s">
        <v>33</v>
      </c>
      <c r="G243" s="54" t="s">
        <v>34</v>
      </c>
      <c r="H243" s="54" t="s">
        <v>33</v>
      </c>
      <c r="I243" s="54" t="s">
        <v>34</v>
      </c>
      <c r="J243" s="54" t="s">
        <v>33</v>
      </c>
      <c r="K243" s="54" t="s">
        <v>34</v>
      </c>
      <c r="L243" s="185"/>
      <c r="O243" s="54"/>
      <c r="P243" s="100" t="s">
        <v>7</v>
      </c>
      <c r="Q243" s="100" t="s">
        <v>249</v>
      </c>
      <c r="R243" s="100" t="s">
        <v>7</v>
      </c>
      <c r="S243" s="100" t="s">
        <v>249</v>
      </c>
      <c r="T243" s="100" t="s">
        <v>7</v>
      </c>
      <c r="U243" s="100" t="s">
        <v>249</v>
      </c>
      <c r="V243" s="100" t="s">
        <v>7</v>
      </c>
      <c r="W243" s="100" t="s">
        <v>249</v>
      </c>
      <c r="X243" s="100" t="s">
        <v>7</v>
      </c>
      <c r="Y243" s="100" t="s">
        <v>249</v>
      </c>
      <c r="Z243" s="185"/>
    </row>
    <row r="244" spans="1:26" x14ac:dyDescent="0.25">
      <c r="A244" s="50" t="s">
        <v>14</v>
      </c>
      <c r="B244" s="52">
        <v>5064</v>
      </c>
      <c r="C244" s="115">
        <v>5570</v>
      </c>
      <c r="D244" s="52">
        <v>4049</v>
      </c>
      <c r="E244" s="115">
        <v>4454</v>
      </c>
      <c r="F244" s="52">
        <v>3012</v>
      </c>
      <c r="G244" s="115">
        <v>3283</v>
      </c>
      <c r="H244" s="52">
        <v>1790</v>
      </c>
      <c r="I244" s="115">
        <v>1967</v>
      </c>
      <c r="J244" s="52">
        <v>1865</v>
      </c>
      <c r="K244" s="115">
        <v>1869</v>
      </c>
      <c r="L244" s="79">
        <v>9.7000000000000003E-2</v>
      </c>
      <c r="O244" s="50" t="s">
        <v>14</v>
      </c>
      <c r="P244" s="52">
        <v>5570</v>
      </c>
      <c r="Q244" s="115">
        <v>6016</v>
      </c>
      <c r="R244" s="52">
        <v>4454</v>
      </c>
      <c r="S244" s="115">
        <v>4766</v>
      </c>
      <c r="T244" s="52">
        <v>3283</v>
      </c>
      <c r="U244" s="115">
        <v>3447</v>
      </c>
      <c r="V244" s="52">
        <v>1967</v>
      </c>
      <c r="W244" s="115">
        <v>2038</v>
      </c>
      <c r="X244" s="52">
        <v>1869</v>
      </c>
      <c r="Y244" s="115">
        <v>1923</v>
      </c>
      <c r="Z244" s="79">
        <v>6.9000000000000006E-2</v>
      </c>
    </row>
    <row r="245" spans="1:26" x14ac:dyDescent="0.25">
      <c r="A245" s="56" t="s">
        <v>15</v>
      </c>
      <c r="B245" s="55">
        <v>4883</v>
      </c>
      <c r="C245" s="116">
        <v>5469</v>
      </c>
      <c r="D245" s="55">
        <v>4056</v>
      </c>
      <c r="E245" s="116">
        <v>4380</v>
      </c>
      <c r="F245" s="55">
        <v>3170</v>
      </c>
      <c r="G245" s="116">
        <v>3424</v>
      </c>
      <c r="H245" s="55">
        <v>2058</v>
      </c>
      <c r="I245" s="116">
        <v>2102</v>
      </c>
      <c r="J245" s="55">
        <v>1930</v>
      </c>
      <c r="K245" s="116">
        <v>2128</v>
      </c>
      <c r="L245" s="80">
        <v>9.6000000000000002E-2</v>
      </c>
      <c r="O245" s="56" t="s">
        <v>15</v>
      </c>
      <c r="P245" s="55">
        <v>5469</v>
      </c>
      <c r="Q245" s="116">
        <v>5633</v>
      </c>
      <c r="R245" s="55">
        <v>4380</v>
      </c>
      <c r="S245" s="116">
        <v>4511</v>
      </c>
      <c r="T245" s="55">
        <v>3424</v>
      </c>
      <c r="U245" s="116">
        <v>3492</v>
      </c>
      <c r="V245" s="55">
        <v>2102</v>
      </c>
      <c r="W245" s="116">
        <v>2210</v>
      </c>
      <c r="X245" s="55">
        <v>2128</v>
      </c>
      <c r="Y245" s="116">
        <v>2090</v>
      </c>
      <c r="Z245" s="80">
        <v>2.7E-2</v>
      </c>
    </row>
    <row r="246" spans="1:26" x14ac:dyDescent="0.25">
      <c r="A246" s="50" t="s">
        <v>11</v>
      </c>
      <c r="B246" s="52">
        <v>4814</v>
      </c>
      <c r="C246" s="115">
        <v>5247</v>
      </c>
      <c r="D246" s="52">
        <v>4165</v>
      </c>
      <c r="E246" s="115">
        <v>4540</v>
      </c>
      <c r="F246" s="52">
        <v>3261</v>
      </c>
      <c r="G246" s="115">
        <v>3522</v>
      </c>
      <c r="H246" s="52">
        <v>1718</v>
      </c>
      <c r="I246" s="115">
        <v>1821</v>
      </c>
      <c r="J246" s="52">
        <v>1803</v>
      </c>
      <c r="K246" s="115">
        <v>1750</v>
      </c>
      <c r="L246" s="79">
        <v>8.6999999999999994E-2</v>
      </c>
      <c r="O246" s="50" t="s">
        <v>11</v>
      </c>
      <c r="P246" s="52">
        <v>5247</v>
      </c>
      <c r="Q246" s="115">
        <v>5562</v>
      </c>
      <c r="R246" s="52">
        <v>4540</v>
      </c>
      <c r="S246" s="115">
        <v>4631</v>
      </c>
      <c r="T246" s="52">
        <v>3522</v>
      </c>
      <c r="U246" s="115">
        <v>3733</v>
      </c>
      <c r="V246" s="52">
        <v>1821</v>
      </c>
      <c r="W246" s="115">
        <v>1900</v>
      </c>
      <c r="X246" s="52">
        <v>1750</v>
      </c>
      <c r="Y246" s="115">
        <v>1800</v>
      </c>
      <c r="Z246" s="79">
        <v>4.5999999999999999E-2</v>
      </c>
    </row>
    <row r="247" spans="1:26" x14ac:dyDescent="0.25">
      <c r="A247" s="56" t="s">
        <v>12</v>
      </c>
      <c r="B247" s="55">
        <v>4974</v>
      </c>
      <c r="C247" s="116">
        <v>5621</v>
      </c>
      <c r="D247" s="55">
        <v>4027</v>
      </c>
      <c r="E247" s="116">
        <v>4510</v>
      </c>
      <c r="F247" s="55">
        <v>2968</v>
      </c>
      <c r="G247" s="116">
        <v>3265</v>
      </c>
      <c r="H247" s="55">
        <v>1961</v>
      </c>
      <c r="I247" s="116">
        <v>2111</v>
      </c>
      <c r="J247" s="55">
        <v>2297</v>
      </c>
      <c r="K247" s="116">
        <v>3311</v>
      </c>
      <c r="L247" s="80">
        <v>0.11899999999999999</v>
      </c>
      <c r="O247" s="56" t="s">
        <v>12</v>
      </c>
      <c r="P247" s="55">
        <v>5621</v>
      </c>
      <c r="Q247" s="116">
        <v>6071</v>
      </c>
      <c r="R247" s="55">
        <v>4510</v>
      </c>
      <c r="S247" s="116">
        <v>4916</v>
      </c>
      <c r="T247" s="55">
        <v>3265</v>
      </c>
      <c r="U247" s="116">
        <v>3559</v>
      </c>
      <c r="V247" s="55">
        <v>2111</v>
      </c>
      <c r="W247" s="116">
        <v>2336</v>
      </c>
      <c r="X247" s="55">
        <v>3311</v>
      </c>
      <c r="Y247" s="116">
        <v>2657</v>
      </c>
      <c r="Z247" s="80">
        <v>8.5000000000000006E-2</v>
      </c>
    </row>
    <row r="248" spans="1:26" x14ac:dyDescent="0.25">
      <c r="A248" s="50" t="s">
        <v>10</v>
      </c>
      <c r="B248" s="52">
        <v>4816</v>
      </c>
      <c r="C248" s="115">
        <v>5442</v>
      </c>
      <c r="D248" s="52">
        <v>4294</v>
      </c>
      <c r="E248" s="115">
        <v>4766</v>
      </c>
      <c r="F248" s="52">
        <v>3523</v>
      </c>
      <c r="G248" s="115">
        <v>3875</v>
      </c>
      <c r="H248" s="52">
        <v>1667</v>
      </c>
      <c r="I248" s="115">
        <v>1857</v>
      </c>
      <c r="J248" s="52">
        <v>1885</v>
      </c>
      <c r="K248" s="115">
        <v>2075</v>
      </c>
      <c r="L248" s="79">
        <v>0.114</v>
      </c>
      <c r="O248" s="50" t="s">
        <v>10</v>
      </c>
      <c r="P248" s="52">
        <v>5442</v>
      </c>
      <c r="Q248" s="115">
        <v>5823</v>
      </c>
      <c r="R248" s="52">
        <v>4766</v>
      </c>
      <c r="S248" s="115">
        <v>5100</v>
      </c>
      <c r="T248" s="52">
        <v>3875</v>
      </c>
      <c r="U248" s="115">
        <v>4108</v>
      </c>
      <c r="V248" s="52">
        <v>1857</v>
      </c>
      <c r="W248" s="115">
        <v>1953</v>
      </c>
      <c r="X248" s="52">
        <v>2075</v>
      </c>
      <c r="Y248" s="115">
        <v>2050</v>
      </c>
      <c r="Z248" s="79">
        <v>6.7000000000000004E-2</v>
      </c>
    </row>
    <row r="249" spans="1:26" x14ac:dyDescent="0.25">
      <c r="A249" s="56" t="s">
        <v>17</v>
      </c>
      <c r="B249" s="55">
        <v>3506</v>
      </c>
      <c r="C249" s="116">
        <v>3892</v>
      </c>
      <c r="D249" s="55">
        <v>2830</v>
      </c>
      <c r="E249" s="116">
        <v>3085</v>
      </c>
      <c r="F249" s="55">
        <v>2444</v>
      </c>
      <c r="G249" s="116">
        <v>2640</v>
      </c>
      <c r="H249" s="55">
        <v>1579</v>
      </c>
      <c r="I249" s="116">
        <v>1807</v>
      </c>
      <c r="J249" s="55">
        <v>1756</v>
      </c>
      <c r="K249" s="116">
        <v>2013</v>
      </c>
      <c r="L249" s="80">
        <v>9.5000000000000001E-2</v>
      </c>
      <c r="O249" s="56" t="s">
        <v>17</v>
      </c>
      <c r="P249" s="55">
        <v>3892</v>
      </c>
      <c r="Q249" s="116">
        <v>4242</v>
      </c>
      <c r="R249" s="55">
        <v>3085</v>
      </c>
      <c r="S249" s="116">
        <v>3301</v>
      </c>
      <c r="T249" s="55">
        <v>2640</v>
      </c>
      <c r="U249" s="116">
        <v>2746</v>
      </c>
      <c r="V249" s="55">
        <v>1807</v>
      </c>
      <c r="W249" s="116">
        <v>2025</v>
      </c>
      <c r="X249" s="55">
        <v>2013</v>
      </c>
      <c r="Y249" s="116">
        <v>1889</v>
      </c>
      <c r="Z249" s="80">
        <v>6.9000000000000006E-2</v>
      </c>
    </row>
    <row r="250" spans="1:26" x14ac:dyDescent="0.25">
      <c r="A250" s="50" t="s">
        <v>18</v>
      </c>
      <c r="B250" s="52">
        <v>4768</v>
      </c>
      <c r="C250" s="115">
        <v>5388</v>
      </c>
      <c r="D250" s="52">
        <v>3575</v>
      </c>
      <c r="E250" s="115">
        <v>3897</v>
      </c>
      <c r="F250" s="52">
        <v>2809</v>
      </c>
      <c r="G250" s="115">
        <v>3146</v>
      </c>
      <c r="H250" s="52">
        <v>1633</v>
      </c>
      <c r="I250" s="115">
        <v>1880</v>
      </c>
      <c r="J250" s="52">
        <v>1790</v>
      </c>
      <c r="K250" s="115">
        <v>1944</v>
      </c>
      <c r="L250" s="79">
        <v>0.11</v>
      </c>
      <c r="O250" s="50" t="s">
        <v>18</v>
      </c>
      <c r="P250" s="52">
        <v>5388</v>
      </c>
      <c r="Q250" s="115">
        <v>5711</v>
      </c>
      <c r="R250" s="52">
        <v>3897</v>
      </c>
      <c r="S250" s="115">
        <v>4170</v>
      </c>
      <c r="T250" s="52">
        <v>3146</v>
      </c>
      <c r="U250" s="115">
        <v>3366</v>
      </c>
      <c r="V250" s="52">
        <v>1880</v>
      </c>
      <c r="W250" s="115">
        <v>1844</v>
      </c>
      <c r="X250" s="52">
        <v>1944</v>
      </c>
      <c r="Y250" s="115">
        <v>1881</v>
      </c>
      <c r="Z250" s="79">
        <v>6.5000000000000002E-2</v>
      </c>
    </row>
    <row r="251" spans="1:26" x14ac:dyDescent="0.25">
      <c r="A251" s="56" t="s">
        <v>16</v>
      </c>
      <c r="B251" s="55">
        <v>4128</v>
      </c>
      <c r="C251" s="116">
        <v>4747</v>
      </c>
      <c r="D251" s="55">
        <v>3430</v>
      </c>
      <c r="E251" s="116">
        <v>3910</v>
      </c>
      <c r="F251" s="55">
        <v>2794</v>
      </c>
      <c r="G251" s="116">
        <v>3157</v>
      </c>
      <c r="H251" s="55">
        <v>1620</v>
      </c>
      <c r="I251" s="116">
        <v>1800</v>
      </c>
      <c r="J251" s="55">
        <v>1410</v>
      </c>
      <c r="K251" s="116">
        <v>1575</v>
      </c>
      <c r="L251" s="80">
        <v>0.14000000000000001</v>
      </c>
      <c r="O251" s="56" t="s">
        <v>16</v>
      </c>
      <c r="P251" s="55">
        <v>4747</v>
      </c>
      <c r="Q251" s="116">
        <v>5317</v>
      </c>
      <c r="R251" s="55">
        <v>3910</v>
      </c>
      <c r="S251" s="116">
        <v>4184</v>
      </c>
      <c r="T251" s="55">
        <v>3157</v>
      </c>
      <c r="U251" s="116">
        <v>3346</v>
      </c>
      <c r="V251" s="55">
        <v>1800</v>
      </c>
      <c r="W251" s="116">
        <v>1767</v>
      </c>
      <c r="X251" s="55">
        <v>1575</v>
      </c>
      <c r="Y251" s="116">
        <v>1800</v>
      </c>
      <c r="Z251" s="80">
        <v>8.6999999999999994E-2</v>
      </c>
    </row>
    <row r="252" spans="1:26" x14ac:dyDescent="0.25">
      <c r="A252" s="50" t="s">
        <v>13</v>
      </c>
      <c r="B252" s="52">
        <v>4939</v>
      </c>
      <c r="C252" s="115">
        <v>5630</v>
      </c>
      <c r="D252" s="52">
        <v>4239</v>
      </c>
      <c r="E252" s="115">
        <v>4790</v>
      </c>
      <c r="F252" s="52">
        <v>3388</v>
      </c>
      <c r="G252" s="115">
        <v>3795</v>
      </c>
      <c r="H252" s="52">
        <v>1973</v>
      </c>
      <c r="I252" s="115">
        <v>2121</v>
      </c>
      <c r="J252" s="52">
        <v>1635</v>
      </c>
      <c r="K252" s="115">
        <v>1741</v>
      </c>
      <c r="L252" s="79">
        <v>0.13</v>
      </c>
      <c r="O252" s="50" t="s">
        <v>13</v>
      </c>
      <c r="P252" s="52">
        <v>5630</v>
      </c>
      <c r="Q252" s="115">
        <v>6193</v>
      </c>
      <c r="R252" s="52">
        <v>4790</v>
      </c>
      <c r="S252" s="115">
        <v>5173</v>
      </c>
      <c r="T252" s="52">
        <v>3795</v>
      </c>
      <c r="U252" s="115">
        <v>4023</v>
      </c>
      <c r="V252" s="52">
        <v>2121</v>
      </c>
      <c r="W252" s="115">
        <v>2323</v>
      </c>
      <c r="X252" s="52">
        <v>1741</v>
      </c>
      <c r="Y252" s="115">
        <v>1939</v>
      </c>
      <c r="Z252" s="79">
        <v>8.2000000000000003E-2</v>
      </c>
    </row>
    <row r="253" spans="1:26" x14ac:dyDescent="0.25">
      <c r="A253" s="60" t="s">
        <v>45</v>
      </c>
      <c r="B253" s="65">
        <v>4655</v>
      </c>
      <c r="C253" s="117">
        <v>5223</v>
      </c>
      <c r="D253" s="65">
        <v>3852</v>
      </c>
      <c r="E253" s="117">
        <v>4259</v>
      </c>
      <c r="F253" s="65">
        <v>3041</v>
      </c>
      <c r="G253" s="117">
        <v>3345</v>
      </c>
      <c r="H253" s="65">
        <v>1778</v>
      </c>
      <c r="I253" s="117">
        <v>1941</v>
      </c>
      <c r="J253" s="65">
        <v>1819</v>
      </c>
      <c r="K253" s="117">
        <v>2045</v>
      </c>
      <c r="L253" s="81">
        <v>0.11</v>
      </c>
      <c r="O253" s="60" t="s">
        <v>45</v>
      </c>
      <c r="P253" s="65">
        <v>5223</v>
      </c>
      <c r="Q253" s="117">
        <v>5619</v>
      </c>
      <c r="R253" s="65">
        <v>4259</v>
      </c>
      <c r="S253" s="117">
        <v>4528</v>
      </c>
      <c r="T253" s="65">
        <v>3345</v>
      </c>
      <c r="U253" s="117">
        <v>3536</v>
      </c>
      <c r="V253" s="65">
        <v>1941</v>
      </c>
      <c r="W253" s="117">
        <v>2044</v>
      </c>
      <c r="X253" s="65">
        <v>2045</v>
      </c>
      <c r="Y253" s="117">
        <v>2003</v>
      </c>
      <c r="Z253" s="81">
        <v>6.6299999999999998E-2</v>
      </c>
    </row>
    <row r="254" spans="1:26" s="58" customFormat="1" ht="15.75" x14ac:dyDescent="0.25">
      <c r="A254" s="51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72"/>
      <c r="O254" s="51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72"/>
    </row>
    <row r="256" spans="1:26" ht="18.75" x14ac:dyDescent="0.3">
      <c r="A256" s="182" t="s">
        <v>61</v>
      </c>
      <c r="B256" s="183"/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O256" s="182" t="s">
        <v>62</v>
      </c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  <c r="Z256" s="183"/>
    </row>
    <row r="258" spans="1:26" s="46" customFormat="1" ht="18.75" customHeight="1" x14ac:dyDescent="0.3">
      <c r="A258" s="184" t="s">
        <v>29</v>
      </c>
      <c r="B258" s="184"/>
      <c r="C258" s="184"/>
      <c r="D258" s="184"/>
      <c r="E258" s="184"/>
      <c r="F258" s="184"/>
      <c r="G258" s="184"/>
      <c r="H258" s="184"/>
      <c r="I258" s="184"/>
      <c r="J258" s="7"/>
      <c r="K258" s="7"/>
      <c r="L258" s="185" t="s">
        <v>30</v>
      </c>
      <c r="O258" s="184" t="s">
        <v>29</v>
      </c>
      <c r="P258" s="184"/>
      <c r="Q258" s="184"/>
      <c r="R258" s="184"/>
      <c r="S258" s="184"/>
      <c r="T258" s="184"/>
      <c r="U258" s="184"/>
      <c r="V258" s="184"/>
      <c r="W258" s="184"/>
      <c r="X258" s="7"/>
      <c r="Y258" s="7"/>
      <c r="Z258" s="185" t="s">
        <v>30</v>
      </c>
    </row>
    <row r="259" spans="1:26" s="49" customFormat="1" ht="31.5" customHeight="1" x14ac:dyDescent="0.25">
      <c r="A259" s="53"/>
      <c r="B259" s="186" t="s">
        <v>31</v>
      </c>
      <c r="C259" s="186"/>
      <c r="D259" s="187" t="s">
        <v>36</v>
      </c>
      <c r="E259" s="186"/>
      <c r="F259" s="187" t="s">
        <v>37</v>
      </c>
      <c r="G259" s="186"/>
      <c r="H259" s="187" t="s">
        <v>38</v>
      </c>
      <c r="I259" s="186"/>
      <c r="J259" s="186" t="s">
        <v>32</v>
      </c>
      <c r="K259" s="186"/>
      <c r="L259" s="185"/>
      <c r="O259" s="53"/>
      <c r="P259" s="186" t="s">
        <v>31</v>
      </c>
      <c r="Q259" s="186"/>
      <c r="R259" s="187" t="s">
        <v>36</v>
      </c>
      <c r="S259" s="186"/>
      <c r="T259" s="187" t="s">
        <v>37</v>
      </c>
      <c r="U259" s="186"/>
      <c r="V259" s="187" t="s">
        <v>38</v>
      </c>
      <c r="W259" s="186"/>
      <c r="X259" s="186" t="s">
        <v>32</v>
      </c>
      <c r="Y259" s="186"/>
      <c r="Z259" s="185"/>
    </row>
    <row r="260" spans="1:26" x14ac:dyDescent="0.25">
      <c r="A260" s="54"/>
      <c r="B260" s="54" t="s">
        <v>33</v>
      </c>
      <c r="C260" s="54" t="s">
        <v>34</v>
      </c>
      <c r="D260" s="54" t="s">
        <v>33</v>
      </c>
      <c r="E260" s="54" t="s">
        <v>34</v>
      </c>
      <c r="F260" s="54" t="s">
        <v>33</v>
      </c>
      <c r="G260" s="54" t="s">
        <v>34</v>
      </c>
      <c r="H260" s="54" t="s">
        <v>33</v>
      </c>
      <c r="I260" s="54" t="s">
        <v>34</v>
      </c>
      <c r="J260" s="54" t="s">
        <v>33</v>
      </c>
      <c r="K260" s="54" t="s">
        <v>34</v>
      </c>
      <c r="L260" s="185"/>
      <c r="O260" s="54"/>
      <c r="P260" s="100" t="s">
        <v>7</v>
      </c>
      <c r="Q260" s="100" t="s">
        <v>249</v>
      </c>
      <c r="R260" s="100" t="s">
        <v>7</v>
      </c>
      <c r="S260" s="100" t="s">
        <v>249</v>
      </c>
      <c r="T260" s="100" t="s">
        <v>7</v>
      </c>
      <c r="U260" s="100" t="s">
        <v>249</v>
      </c>
      <c r="V260" s="100" t="s">
        <v>7</v>
      </c>
      <c r="W260" s="100" t="s">
        <v>249</v>
      </c>
      <c r="X260" s="100" t="s">
        <v>7</v>
      </c>
      <c r="Y260" s="100" t="s">
        <v>249</v>
      </c>
      <c r="Z260" s="185"/>
    </row>
    <row r="261" spans="1:26" x14ac:dyDescent="0.25">
      <c r="A261" s="50" t="s">
        <v>14</v>
      </c>
      <c r="B261" s="52">
        <v>4075</v>
      </c>
      <c r="C261" s="115">
        <v>4646</v>
      </c>
      <c r="D261" s="52">
        <v>3411</v>
      </c>
      <c r="E261" s="115">
        <v>3820</v>
      </c>
      <c r="F261" s="52">
        <v>2539</v>
      </c>
      <c r="G261" s="115">
        <v>2869</v>
      </c>
      <c r="H261" s="52">
        <v>1468</v>
      </c>
      <c r="I261" s="115">
        <v>1642</v>
      </c>
      <c r="J261" s="52">
        <v>1359</v>
      </c>
      <c r="K261" s="115">
        <v>1562</v>
      </c>
      <c r="L261" s="69" t="s">
        <v>221</v>
      </c>
      <c r="O261" s="50" t="s">
        <v>14</v>
      </c>
      <c r="P261" s="52">
        <v>4646</v>
      </c>
      <c r="Q261" s="115">
        <v>5064</v>
      </c>
      <c r="R261" s="52">
        <v>3820</v>
      </c>
      <c r="S261" s="115">
        <v>4049</v>
      </c>
      <c r="T261" s="52">
        <v>2869</v>
      </c>
      <c r="U261" s="115">
        <v>3012</v>
      </c>
      <c r="V261" s="52">
        <v>1642</v>
      </c>
      <c r="W261" s="115">
        <v>1790</v>
      </c>
      <c r="X261" s="52">
        <v>1562</v>
      </c>
      <c r="Y261" s="115">
        <v>1865</v>
      </c>
      <c r="Z261" s="79">
        <v>7.0000000000000007E-2</v>
      </c>
    </row>
    <row r="262" spans="1:26" x14ac:dyDescent="0.25">
      <c r="A262" s="56" t="s">
        <v>15</v>
      </c>
      <c r="B262" s="55">
        <v>4139</v>
      </c>
      <c r="C262" s="116">
        <v>4607</v>
      </c>
      <c r="D262" s="55">
        <v>3458</v>
      </c>
      <c r="E262" s="116">
        <v>3863</v>
      </c>
      <c r="F262" s="55">
        <v>2678</v>
      </c>
      <c r="G262" s="116">
        <v>3048</v>
      </c>
      <c r="H262" s="55">
        <v>1645</v>
      </c>
      <c r="I262" s="116">
        <v>1789</v>
      </c>
      <c r="J262" s="55">
        <v>1582</v>
      </c>
      <c r="K262" s="116">
        <v>1743</v>
      </c>
      <c r="L262" s="70" t="s">
        <v>222</v>
      </c>
      <c r="O262" s="56" t="s">
        <v>15</v>
      </c>
      <c r="P262" s="55">
        <v>4607</v>
      </c>
      <c r="Q262" s="116">
        <v>4883</v>
      </c>
      <c r="R262" s="55">
        <v>3863</v>
      </c>
      <c r="S262" s="116">
        <v>4056</v>
      </c>
      <c r="T262" s="55">
        <v>3048</v>
      </c>
      <c r="U262" s="116">
        <v>3170</v>
      </c>
      <c r="V262" s="55">
        <v>1789</v>
      </c>
      <c r="W262" s="116">
        <v>2058</v>
      </c>
      <c r="X262" s="55">
        <v>1743</v>
      </c>
      <c r="Y262" s="116">
        <v>1930</v>
      </c>
      <c r="Z262" s="80">
        <v>5.0999999999999997E-2</v>
      </c>
    </row>
    <row r="263" spans="1:26" x14ac:dyDescent="0.25">
      <c r="A263" s="50" t="s">
        <v>11</v>
      </c>
      <c r="B263" s="52">
        <v>3718</v>
      </c>
      <c r="C263" s="115">
        <v>4499</v>
      </c>
      <c r="D263" s="52">
        <v>3302</v>
      </c>
      <c r="E263" s="115">
        <v>3929</v>
      </c>
      <c r="F263" s="52">
        <v>2613</v>
      </c>
      <c r="G263" s="115">
        <v>3136</v>
      </c>
      <c r="H263" s="52">
        <v>1303</v>
      </c>
      <c r="I263" s="115">
        <v>1565</v>
      </c>
      <c r="J263" s="52">
        <v>1201</v>
      </c>
      <c r="K263" s="115">
        <v>1388</v>
      </c>
      <c r="L263" s="69" t="s">
        <v>223</v>
      </c>
      <c r="O263" s="50" t="s">
        <v>11</v>
      </c>
      <c r="P263" s="52">
        <v>4499</v>
      </c>
      <c r="Q263" s="115">
        <v>4814</v>
      </c>
      <c r="R263" s="52">
        <v>3929</v>
      </c>
      <c r="S263" s="115">
        <v>4165</v>
      </c>
      <c r="T263" s="52">
        <v>3136</v>
      </c>
      <c r="U263" s="115">
        <v>3261</v>
      </c>
      <c r="V263" s="52">
        <v>1565</v>
      </c>
      <c r="W263" s="115">
        <v>1718</v>
      </c>
      <c r="X263" s="52">
        <v>1388</v>
      </c>
      <c r="Y263" s="115">
        <v>1803</v>
      </c>
      <c r="Z263" s="79">
        <v>5.8000000000000003E-2</v>
      </c>
    </row>
    <row r="264" spans="1:26" x14ac:dyDescent="0.25">
      <c r="A264" s="56" t="s">
        <v>12</v>
      </c>
      <c r="B264" s="55">
        <v>3838</v>
      </c>
      <c r="C264" s="116">
        <v>4606</v>
      </c>
      <c r="D264" s="55">
        <v>3160</v>
      </c>
      <c r="E264" s="116">
        <v>3729</v>
      </c>
      <c r="F264" s="55">
        <v>2458</v>
      </c>
      <c r="G264" s="116">
        <v>2827</v>
      </c>
      <c r="H264" s="55">
        <v>1606</v>
      </c>
      <c r="I264" s="116">
        <v>1634</v>
      </c>
      <c r="J264" s="55">
        <v>1839</v>
      </c>
      <c r="K264" s="116">
        <v>1856</v>
      </c>
      <c r="L264" s="70" t="s">
        <v>224</v>
      </c>
      <c r="O264" s="56" t="s">
        <v>12</v>
      </c>
      <c r="P264" s="55">
        <v>4606</v>
      </c>
      <c r="Q264" s="116">
        <v>4974</v>
      </c>
      <c r="R264" s="55">
        <v>3729</v>
      </c>
      <c r="S264" s="116">
        <v>4027</v>
      </c>
      <c r="T264" s="55">
        <v>2827</v>
      </c>
      <c r="U264" s="116">
        <v>2968</v>
      </c>
      <c r="V264" s="55">
        <v>1634</v>
      </c>
      <c r="W264" s="116">
        <v>1961</v>
      </c>
      <c r="X264" s="55">
        <v>1856</v>
      </c>
      <c r="Y264" s="116">
        <v>2297</v>
      </c>
      <c r="Z264" s="80">
        <v>7.1999999999999995E-2</v>
      </c>
    </row>
    <row r="265" spans="1:26" x14ac:dyDescent="0.25">
      <c r="A265" s="50" t="s">
        <v>10</v>
      </c>
      <c r="B265" s="52">
        <v>3840</v>
      </c>
      <c r="C265" s="115">
        <v>4339</v>
      </c>
      <c r="D265" s="52">
        <v>3517</v>
      </c>
      <c r="E265" s="115">
        <v>3939</v>
      </c>
      <c r="F265" s="52">
        <v>2912</v>
      </c>
      <c r="G265" s="115">
        <v>3232</v>
      </c>
      <c r="H265" s="52">
        <v>1391</v>
      </c>
      <c r="I265" s="115">
        <v>1533</v>
      </c>
      <c r="J265" s="52">
        <v>1593</v>
      </c>
      <c r="K265" s="115">
        <v>1674</v>
      </c>
      <c r="L265" s="69" t="s">
        <v>225</v>
      </c>
      <c r="O265" s="50" t="s">
        <v>10</v>
      </c>
      <c r="P265" s="52">
        <v>4339</v>
      </c>
      <c r="Q265" s="115">
        <v>4816</v>
      </c>
      <c r="R265" s="52">
        <v>3939</v>
      </c>
      <c r="S265" s="115">
        <v>4294</v>
      </c>
      <c r="T265" s="52">
        <v>3232</v>
      </c>
      <c r="U265" s="115">
        <v>3523</v>
      </c>
      <c r="V265" s="52">
        <v>1533</v>
      </c>
      <c r="W265" s="115">
        <v>1667</v>
      </c>
      <c r="X265" s="52">
        <v>1674</v>
      </c>
      <c r="Y265" s="115">
        <v>1885</v>
      </c>
      <c r="Z265" s="79">
        <v>9.8000000000000004E-2</v>
      </c>
    </row>
    <row r="266" spans="1:26" x14ac:dyDescent="0.25">
      <c r="A266" s="56" t="s">
        <v>17</v>
      </c>
      <c r="B266" s="55">
        <v>3091</v>
      </c>
      <c r="C266" s="116">
        <v>3246</v>
      </c>
      <c r="D266" s="55">
        <v>2567</v>
      </c>
      <c r="E266" s="116">
        <v>2670</v>
      </c>
      <c r="F266" s="55">
        <v>2115</v>
      </c>
      <c r="G266" s="116">
        <v>2242</v>
      </c>
      <c r="H266" s="55">
        <v>1327</v>
      </c>
      <c r="I266" s="116">
        <v>1431</v>
      </c>
      <c r="J266" s="55">
        <v>1422</v>
      </c>
      <c r="K266" s="116">
        <v>1550</v>
      </c>
      <c r="L266" s="70" t="s">
        <v>226</v>
      </c>
      <c r="O266" s="56" t="s">
        <v>17</v>
      </c>
      <c r="P266" s="55">
        <v>3246</v>
      </c>
      <c r="Q266" s="116">
        <v>3506</v>
      </c>
      <c r="R266" s="55">
        <v>2670</v>
      </c>
      <c r="S266" s="116">
        <v>2830</v>
      </c>
      <c r="T266" s="55">
        <v>2242</v>
      </c>
      <c r="U266" s="116">
        <v>2444</v>
      </c>
      <c r="V266" s="55">
        <v>1431</v>
      </c>
      <c r="W266" s="116">
        <v>1579</v>
      </c>
      <c r="X266" s="55">
        <v>1550</v>
      </c>
      <c r="Y266" s="116">
        <v>1756</v>
      </c>
      <c r="Z266" s="80">
        <v>7.5999999999999998E-2</v>
      </c>
    </row>
    <row r="267" spans="1:26" x14ac:dyDescent="0.25">
      <c r="A267" s="50" t="s">
        <v>18</v>
      </c>
      <c r="B267" s="52">
        <v>3875</v>
      </c>
      <c r="C267" s="115">
        <v>4456</v>
      </c>
      <c r="D267" s="52">
        <v>2805</v>
      </c>
      <c r="E267" s="115">
        <v>3310</v>
      </c>
      <c r="F267" s="52">
        <v>2143</v>
      </c>
      <c r="G267" s="115">
        <v>2486</v>
      </c>
      <c r="H267" s="52">
        <v>1252</v>
      </c>
      <c r="I267" s="115">
        <v>1437</v>
      </c>
      <c r="J267" s="52">
        <v>1249</v>
      </c>
      <c r="K267" s="115">
        <v>1458</v>
      </c>
      <c r="L267" s="69" t="s">
        <v>227</v>
      </c>
      <c r="O267" s="50" t="s">
        <v>18</v>
      </c>
      <c r="P267" s="52">
        <v>4456</v>
      </c>
      <c r="Q267" s="115">
        <v>4768</v>
      </c>
      <c r="R267" s="52">
        <v>3310</v>
      </c>
      <c r="S267" s="115">
        <v>3575</v>
      </c>
      <c r="T267" s="52">
        <v>2486</v>
      </c>
      <c r="U267" s="115">
        <v>2809</v>
      </c>
      <c r="V267" s="52">
        <v>1437</v>
      </c>
      <c r="W267" s="115">
        <v>1633</v>
      </c>
      <c r="X267" s="52">
        <v>1458</v>
      </c>
      <c r="Y267" s="115">
        <v>1790</v>
      </c>
      <c r="Z267" s="79">
        <v>8.7999999999999995E-2</v>
      </c>
    </row>
    <row r="268" spans="1:26" x14ac:dyDescent="0.25">
      <c r="A268" s="56" t="s">
        <v>16</v>
      </c>
      <c r="B268" s="55">
        <v>3479</v>
      </c>
      <c r="C268" s="116">
        <v>3931</v>
      </c>
      <c r="D268" s="55">
        <v>2819</v>
      </c>
      <c r="E268" s="116">
        <v>3298</v>
      </c>
      <c r="F268" s="55">
        <v>2319</v>
      </c>
      <c r="G268" s="116">
        <v>2713</v>
      </c>
      <c r="H268" s="55">
        <v>1300</v>
      </c>
      <c r="I268" s="116">
        <v>1550</v>
      </c>
      <c r="J268" s="55">
        <v>1239</v>
      </c>
      <c r="K268" s="116">
        <v>1467</v>
      </c>
      <c r="L268" s="70" t="s">
        <v>228</v>
      </c>
      <c r="O268" s="56" t="s">
        <v>16</v>
      </c>
      <c r="P268" s="55">
        <v>3931</v>
      </c>
      <c r="Q268" s="116">
        <v>4128</v>
      </c>
      <c r="R268" s="55">
        <v>3298</v>
      </c>
      <c r="S268" s="116">
        <v>3430</v>
      </c>
      <c r="T268" s="55">
        <v>2713</v>
      </c>
      <c r="U268" s="116">
        <v>2794</v>
      </c>
      <c r="V268" s="55">
        <v>1550</v>
      </c>
      <c r="W268" s="116">
        <v>1620</v>
      </c>
      <c r="X268" s="55">
        <v>1467</v>
      </c>
      <c r="Y268" s="116">
        <v>1410</v>
      </c>
      <c r="Z268" s="80">
        <v>4.1000000000000002E-2</v>
      </c>
    </row>
    <row r="269" spans="1:26" x14ac:dyDescent="0.25">
      <c r="A269" s="50" t="s">
        <v>13</v>
      </c>
      <c r="B269" s="52">
        <v>4119</v>
      </c>
      <c r="C269" s="115">
        <v>4490</v>
      </c>
      <c r="D269" s="52">
        <v>3504</v>
      </c>
      <c r="E269" s="115">
        <v>3889</v>
      </c>
      <c r="F269" s="52">
        <v>2881</v>
      </c>
      <c r="G269" s="115">
        <v>3227</v>
      </c>
      <c r="H269" s="52">
        <v>1575</v>
      </c>
      <c r="I269" s="115">
        <v>1752</v>
      </c>
      <c r="J269" s="52">
        <v>1331</v>
      </c>
      <c r="K269" s="115">
        <v>1517</v>
      </c>
      <c r="L269" s="69" t="s">
        <v>229</v>
      </c>
      <c r="O269" s="50" t="s">
        <v>13</v>
      </c>
      <c r="P269" s="52">
        <v>4490</v>
      </c>
      <c r="Q269" s="115">
        <v>4939</v>
      </c>
      <c r="R269" s="52">
        <v>3889</v>
      </c>
      <c r="S269" s="115">
        <v>4239</v>
      </c>
      <c r="T269" s="52">
        <v>3227</v>
      </c>
      <c r="U269" s="115">
        <v>3388</v>
      </c>
      <c r="V269" s="52">
        <v>1752</v>
      </c>
      <c r="W269" s="115">
        <v>1973</v>
      </c>
      <c r="X269" s="52">
        <v>1517</v>
      </c>
      <c r="Y269" s="115">
        <v>1635</v>
      </c>
      <c r="Z269" s="79">
        <v>8.3000000000000004E-2</v>
      </c>
    </row>
    <row r="270" spans="1:26" x14ac:dyDescent="0.25">
      <c r="A270" s="60" t="s">
        <v>45</v>
      </c>
      <c r="B270" s="65">
        <v>3797</v>
      </c>
      <c r="C270" s="117">
        <v>4313</v>
      </c>
      <c r="D270" s="65">
        <v>3172</v>
      </c>
      <c r="E270" s="117">
        <v>3605</v>
      </c>
      <c r="F270" s="65">
        <v>2517</v>
      </c>
      <c r="G270" s="117">
        <v>2864</v>
      </c>
      <c r="H270" s="65">
        <v>1430</v>
      </c>
      <c r="I270" s="117">
        <v>1593</v>
      </c>
      <c r="J270" s="65">
        <v>1424</v>
      </c>
      <c r="K270" s="117">
        <v>1579</v>
      </c>
      <c r="L270" s="71" t="s">
        <v>230</v>
      </c>
      <c r="O270" s="60" t="s">
        <v>45</v>
      </c>
      <c r="P270" s="65">
        <v>4313</v>
      </c>
      <c r="Q270" s="117">
        <v>4655</v>
      </c>
      <c r="R270" s="65">
        <v>3605</v>
      </c>
      <c r="S270" s="117">
        <v>3852</v>
      </c>
      <c r="T270" s="65">
        <v>2864</v>
      </c>
      <c r="U270" s="117">
        <v>3041</v>
      </c>
      <c r="V270" s="65">
        <v>1593</v>
      </c>
      <c r="W270" s="117">
        <v>1778</v>
      </c>
      <c r="X270" s="65">
        <v>1579</v>
      </c>
      <c r="Y270" s="117">
        <v>1819</v>
      </c>
      <c r="Z270" s="81">
        <v>7.0999999999999994E-2</v>
      </c>
    </row>
    <row r="271" spans="1:26" s="58" customFormat="1" ht="15.75" x14ac:dyDescent="0.25">
      <c r="A271" s="51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72"/>
      <c r="O271" s="51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72"/>
    </row>
    <row r="272" spans="1:26" s="58" customFormat="1" ht="15.75" x14ac:dyDescent="0.25">
      <c r="A272" s="51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72"/>
      <c r="O272" s="51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72"/>
    </row>
    <row r="273" spans="1:26" x14ac:dyDescent="0.25">
      <c r="A273" s="61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73"/>
    </row>
    <row r="274" spans="1:26" ht="18.75" x14ac:dyDescent="0.3">
      <c r="A274" s="182" t="s">
        <v>63</v>
      </c>
      <c r="B274" s="183"/>
      <c r="C274" s="183"/>
      <c r="D274" s="183"/>
      <c r="E274" s="183"/>
      <c r="F274" s="183"/>
      <c r="G274" s="183"/>
      <c r="H274" s="183"/>
      <c r="I274" s="183"/>
      <c r="J274" s="183"/>
      <c r="K274" s="183"/>
      <c r="L274" s="183"/>
      <c r="O274" s="182" t="s">
        <v>64</v>
      </c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</row>
    <row r="276" spans="1:26" s="46" customFormat="1" ht="18.75" customHeight="1" x14ac:dyDescent="0.3">
      <c r="A276" s="184" t="s">
        <v>29</v>
      </c>
      <c r="B276" s="184"/>
      <c r="C276" s="184"/>
      <c r="D276" s="184"/>
      <c r="E276" s="184"/>
      <c r="F276" s="184"/>
      <c r="G276" s="184"/>
      <c r="H276" s="184"/>
      <c r="I276" s="184"/>
      <c r="J276" s="7"/>
      <c r="K276" s="7"/>
      <c r="L276" s="185" t="s">
        <v>30</v>
      </c>
      <c r="O276" s="184" t="s">
        <v>29</v>
      </c>
      <c r="P276" s="184"/>
      <c r="Q276" s="184"/>
      <c r="R276" s="184"/>
      <c r="S276" s="184"/>
      <c r="T276" s="184"/>
      <c r="U276" s="184"/>
      <c r="V276" s="184"/>
      <c r="W276" s="184"/>
      <c r="X276" s="7"/>
      <c r="Y276" s="7"/>
      <c r="Z276" s="185" t="s">
        <v>30</v>
      </c>
    </row>
    <row r="277" spans="1:26" s="49" customFormat="1" ht="31.5" customHeight="1" x14ac:dyDescent="0.25">
      <c r="A277" s="53"/>
      <c r="B277" s="186" t="s">
        <v>31</v>
      </c>
      <c r="C277" s="186"/>
      <c r="D277" s="187" t="s">
        <v>36</v>
      </c>
      <c r="E277" s="186"/>
      <c r="F277" s="187" t="s">
        <v>37</v>
      </c>
      <c r="G277" s="186"/>
      <c r="H277" s="187" t="s">
        <v>38</v>
      </c>
      <c r="I277" s="186"/>
      <c r="J277" s="186" t="s">
        <v>32</v>
      </c>
      <c r="K277" s="186"/>
      <c r="L277" s="185"/>
      <c r="O277" s="53"/>
      <c r="P277" s="186" t="s">
        <v>31</v>
      </c>
      <c r="Q277" s="186"/>
      <c r="R277" s="187" t="s">
        <v>36</v>
      </c>
      <c r="S277" s="186"/>
      <c r="T277" s="187" t="s">
        <v>37</v>
      </c>
      <c r="U277" s="186"/>
      <c r="V277" s="187" t="s">
        <v>38</v>
      </c>
      <c r="W277" s="186"/>
      <c r="X277" s="186" t="s">
        <v>32</v>
      </c>
      <c r="Y277" s="186"/>
      <c r="Z277" s="185"/>
    </row>
    <row r="278" spans="1:26" x14ac:dyDescent="0.25">
      <c r="A278" s="54"/>
      <c r="B278" s="54" t="s">
        <v>33</v>
      </c>
      <c r="C278" s="54" t="s">
        <v>34</v>
      </c>
      <c r="D278" s="54" t="s">
        <v>33</v>
      </c>
      <c r="E278" s="54" t="s">
        <v>34</v>
      </c>
      <c r="F278" s="54" t="s">
        <v>33</v>
      </c>
      <c r="G278" s="54" t="s">
        <v>34</v>
      </c>
      <c r="H278" s="54" t="s">
        <v>33</v>
      </c>
      <c r="I278" s="54" t="s">
        <v>34</v>
      </c>
      <c r="J278" s="54" t="s">
        <v>33</v>
      </c>
      <c r="K278" s="54" t="s">
        <v>34</v>
      </c>
      <c r="L278" s="185"/>
      <c r="O278" s="54"/>
      <c r="P278" s="100" t="s">
        <v>7</v>
      </c>
      <c r="Q278" s="100" t="s">
        <v>249</v>
      </c>
      <c r="R278" s="100" t="s">
        <v>7</v>
      </c>
      <c r="S278" s="100" t="s">
        <v>249</v>
      </c>
      <c r="T278" s="100" t="s">
        <v>7</v>
      </c>
      <c r="U278" s="100" t="s">
        <v>249</v>
      </c>
      <c r="V278" s="100" t="s">
        <v>7</v>
      </c>
      <c r="W278" s="100" t="s">
        <v>249</v>
      </c>
      <c r="X278" s="100" t="s">
        <v>7</v>
      </c>
      <c r="Y278" s="100" t="s">
        <v>249</v>
      </c>
      <c r="Z278" s="185"/>
    </row>
    <row r="279" spans="1:26" x14ac:dyDescent="0.25">
      <c r="A279" s="50" t="s">
        <v>14</v>
      </c>
      <c r="B279" s="52">
        <v>3804</v>
      </c>
      <c r="C279" s="115">
        <v>3918</v>
      </c>
      <c r="D279" s="52">
        <v>3184</v>
      </c>
      <c r="E279" s="115">
        <v>3280</v>
      </c>
      <c r="F279" s="52">
        <v>2370</v>
      </c>
      <c r="G279" s="115">
        <v>2441</v>
      </c>
      <c r="H279" s="52">
        <v>1326</v>
      </c>
      <c r="I279" s="115">
        <v>1416</v>
      </c>
      <c r="J279" s="52">
        <v>1188</v>
      </c>
      <c r="K279" s="115">
        <v>1272</v>
      </c>
      <c r="L279" s="69" t="s">
        <v>210</v>
      </c>
      <c r="O279" s="50" t="s">
        <v>14</v>
      </c>
      <c r="P279" s="52">
        <v>3918</v>
      </c>
      <c r="Q279" s="115">
        <v>4075</v>
      </c>
      <c r="R279" s="52">
        <v>3280</v>
      </c>
      <c r="S279" s="115">
        <v>3411</v>
      </c>
      <c r="T279" s="52">
        <v>2441</v>
      </c>
      <c r="U279" s="115">
        <v>2539</v>
      </c>
      <c r="V279" s="52">
        <v>1416</v>
      </c>
      <c r="W279" s="115">
        <v>1468</v>
      </c>
      <c r="X279" s="52">
        <v>1272</v>
      </c>
      <c r="Y279" s="115">
        <v>1359</v>
      </c>
      <c r="Z279" s="69" t="s">
        <v>216</v>
      </c>
    </row>
    <row r="280" spans="1:26" x14ac:dyDescent="0.25">
      <c r="A280" s="56" t="s">
        <v>15</v>
      </c>
      <c r="B280" s="55">
        <v>4018</v>
      </c>
      <c r="C280" s="116">
        <v>4058</v>
      </c>
      <c r="D280" s="55">
        <v>3324</v>
      </c>
      <c r="E280" s="116">
        <v>3357</v>
      </c>
      <c r="F280" s="55">
        <v>2549</v>
      </c>
      <c r="G280" s="116">
        <v>2600</v>
      </c>
      <c r="H280" s="55">
        <v>1579</v>
      </c>
      <c r="I280" s="116">
        <v>1587</v>
      </c>
      <c r="J280" s="55">
        <v>1445</v>
      </c>
      <c r="K280" s="116">
        <v>1512</v>
      </c>
      <c r="L280" s="70" t="s">
        <v>211</v>
      </c>
      <c r="O280" s="56" t="s">
        <v>15</v>
      </c>
      <c r="P280" s="55">
        <v>4058</v>
      </c>
      <c r="Q280" s="116">
        <v>4139</v>
      </c>
      <c r="R280" s="55">
        <v>3357</v>
      </c>
      <c r="S280" s="116">
        <v>3458</v>
      </c>
      <c r="T280" s="55">
        <v>2600</v>
      </c>
      <c r="U280" s="116">
        <v>2678</v>
      </c>
      <c r="V280" s="55">
        <v>1587</v>
      </c>
      <c r="W280" s="116">
        <v>1645</v>
      </c>
      <c r="X280" s="55">
        <v>1512</v>
      </c>
      <c r="Y280" s="116">
        <v>1582</v>
      </c>
      <c r="Z280" s="70" t="s">
        <v>213</v>
      </c>
    </row>
    <row r="281" spans="1:26" x14ac:dyDescent="0.25">
      <c r="A281" s="50" t="s">
        <v>11</v>
      </c>
      <c r="B281" s="52">
        <v>3609</v>
      </c>
      <c r="C281" s="115">
        <v>3645</v>
      </c>
      <c r="D281" s="52">
        <v>3156</v>
      </c>
      <c r="E281" s="115">
        <v>3206</v>
      </c>
      <c r="F281" s="52">
        <v>2537</v>
      </c>
      <c r="G281" s="115">
        <v>2562</v>
      </c>
      <c r="H281" s="52">
        <v>1174</v>
      </c>
      <c r="I281" s="115">
        <v>1225</v>
      </c>
      <c r="J281" s="52">
        <v>1140</v>
      </c>
      <c r="K281" s="115">
        <v>1176</v>
      </c>
      <c r="L281" s="69" t="s">
        <v>211</v>
      </c>
      <c r="O281" s="50" t="s">
        <v>11</v>
      </c>
      <c r="P281" s="52">
        <v>3645</v>
      </c>
      <c r="Q281" s="115">
        <v>3718</v>
      </c>
      <c r="R281" s="52">
        <v>3206</v>
      </c>
      <c r="S281" s="115">
        <v>3302</v>
      </c>
      <c r="T281" s="52">
        <v>2562</v>
      </c>
      <c r="U281" s="115">
        <v>2613</v>
      </c>
      <c r="V281" s="52">
        <v>1225</v>
      </c>
      <c r="W281" s="115">
        <v>1303</v>
      </c>
      <c r="X281" s="52">
        <v>1176</v>
      </c>
      <c r="Y281" s="115">
        <v>1201</v>
      </c>
      <c r="Z281" s="69" t="s">
        <v>189</v>
      </c>
    </row>
    <row r="282" spans="1:26" x14ac:dyDescent="0.25">
      <c r="A282" s="56" t="s">
        <v>12</v>
      </c>
      <c r="B282" s="55">
        <v>3653</v>
      </c>
      <c r="C282" s="116">
        <v>3726</v>
      </c>
      <c r="D282" s="55">
        <v>3008</v>
      </c>
      <c r="E282" s="116">
        <v>3068</v>
      </c>
      <c r="F282" s="55">
        <v>2294</v>
      </c>
      <c r="G282" s="116">
        <v>2363</v>
      </c>
      <c r="H282" s="55">
        <v>1585</v>
      </c>
      <c r="I282" s="116">
        <v>1519</v>
      </c>
      <c r="J282" s="55">
        <v>1627</v>
      </c>
      <c r="K282" s="116">
        <v>1625</v>
      </c>
      <c r="L282" s="70" t="s">
        <v>212</v>
      </c>
      <c r="O282" s="56" t="s">
        <v>12</v>
      </c>
      <c r="P282" s="55">
        <v>3726</v>
      </c>
      <c r="Q282" s="116">
        <v>3838</v>
      </c>
      <c r="R282" s="55">
        <v>3068</v>
      </c>
      <c r="S282" s="116">
        <v>3160</v>
      </c>
      <c r="T282" s="55">
        <v>2363</v>
      </c>
      <c r="U282" s="116">
        <v>2458</v>
      </c>
      <c r="V282" s="55">
        <v>1519</v>
      </c>
      <c r="W282" s="116">
        <v>1606</v>
      </c>
      <c r="X282" s="55">
        <v>1625</v>
      </c>
      <c r="Y282" s="116">
        <v>1839</v>
      </c>
      <c r="Z282" s="70" t="s">
        <v>217</v>
      </c>
    </row>
    <row r="283" spans="1:26" x14ac:dyDescent="0.25">
      <c r="A283" s="50" t="s">
        <v>10</v>
      </c>
      <c r="B283" s="52">
        <v>3584</v>
      </c>
      <c r="C283" s="115">
        <v>3692</v>
      </c>
      <c r="D283" s="52">
        <v>3252</v>
      </c>
      <c r="E283" s="115">
        <v>3382</v>
      </c>
      <c r="F283" s="52">
        <v>2692</v>
      </c>
      <c r="G283" s="115">
        <v>2800</v>
      </c>
      <c r="H283" s="52">
        <v>1180</v>
      </c>
      <c r="I283" s="115">
        <v>1305</v>
      </c>
      <c r="J283" s="52">
        <v>1396</v>
      </c>
      <c r="K283" s="115">
        <v>1504</v>
      </c>
      <c r="L283" s="69" t="s">
        <v>160</v>
      </c>
      <c r="O283" s="50" t="s">
        <v>10</v>
      </c>
      <c r="P283" s="52">
        <v>3692</v>
      </c>
      <c r="Q283" s="115">
        <v>3840</v>
      </c>
      <c r="R283" s="52">
        <v>3382</v>
      </c>
      <c r="S283" s="115">
        <v>3517</v>
      </c>
      <c r="T283" s="52">
        <v>2800</v>
      </c>
      <c r="U283" s="115">
        <v>2912</v>
      </c>
      <c r="V283" s="52">
        <v>1305</v>
      </c>
      <c r="W283" s="115">
        <v>1391</v>
      </c>
      <c r="X283" s="52">
        <v>1504</v>
      </c>
      <c r="Y283" s="115">
        <v>1593</v>
      </c>
      <c r="Z283" s="69" t="s">
        <v>216</v>
      </c>
    </row>
    <row r="284" spans="1:26" x14ac:dyDescent="0.25">
      <c r="A284" s="56" t="s">
        <v>17</v>
      </c>
      <c r="B284" s="55">
        <v>2971</v>
      </c>
      <c r="C284" s="116">
        <v>3060</v>
      </c>
      <c r="D284" s="55">
        <v>2351</v>
      </c>
      <c r="E284" s="116">
        <v>2445</v>
      </c>
      <c r="F284" s="55">
        <v>1919</v>
      </c>
      <c r="G284" s="116">
        <v>2053</v>
      </c>
      <c r="H284" s="55">
        <v>1142</v>
      </c>
      <c r="I284" s="116">
        <v>1307</v>
      </c>
      <c r="J284" s="55">
        <v>1171</v>
      </c>
      <c r="K284" s="116">
        <v>1373</v>
      </c>
      <c r="L284" s="70" t="s">
        <v>203</v>
      </c>
      <c r="O284" s="56" t="s">
        <v>17</v>
      </c>
      <c r="P284" s="55">
        <v>3060</v>
      </c>
      <c r="Q284" s="116">
        <v>3091</v>
      </c>
      <c r="R284" s="55">
        <v>2445</v>
      </c>
      <c r="S284" s="116">
        <v>2567</v>
      </c>
      <c r="T284" s="55">
        <v>2053</v>
      </c>
      <c r="U284" s="116">
        <v>2115</v>
      </c>
      <c r="V284" s="55">
        <v>1307</v>
      </c>
      <c r="W284" s="116">
        <v>1327</v>
      </c>
      <c r="X284" s="55">
        <v>1373</v>
      </c>
      <c r="Y284" s="116">
        <v>1422</v>
      </c>
      <c r="Z284" s="70" t="s">
        <v>167</v>
      </c>
    </row>
    <row r="285" spans="1:26" x14ac:dyDescent="0.25">
      <c r="A285" s="50" t="s">
        <v>18</v>
      </c>
      <c r="B285" s="52">
        <v>3688</v>
      </c>
      <c r="C285" s="115">
        <v>3799</v>
      </c>
      <c r="D285" s="52">
        <v>2737</v>
      </c>
      <c r="E285" s="115">
        <v>2764</v>
      </c>
      <c r="F285" s="52">
        <v>2020</v>
      </c>
      <c r="G285" s="115">
        <v>2101</v>
      </c>
      <c r="H285" s="52">
        <v>1082</v>
      </c>
      <c r="I285" s="115">
        <v>1240</v>
      </c>
      <c r="J285" s="52">
        <v>1060</v>
      </c>
      <c r="K285" s="115">
        <v>1229</v>
      </c>
      <c r="L285" s="69" t="s">
        <v>213</v>
      </c>
      <c r="O285" s="50" t="s">
        <v>18</v>
      </c>
      <c r="P285" s="52">
        <v>3799</v>
      </c>
      <c r="Q285" s="115">
        <v>3875</v>
      </c>
      <c r="R285" s="52">
        <v>2764</v>
      </c>
      <c r="S285" s="115">
        <v>2805</v>
      </c>
      <c r="T285" s="52">
        <v>2101</v>
      </c>
      <c r="U285" s="115">
        <v>2143</v>
      </c>
      <c r="V285" s="52">
        <v>1240</v>
      </c>
      <c r="W285" s="115">
        <v>1252</v>
      </c>
      <c r="X285" s="52">
        <v>1229</v>
      </c>
      <c r="Y285" s="115">
        <v>1249</v>
      </c>
      <c r="Z285" s="69" t="s">
        <v>218</v>
      </c>
    </row>
    <row r="286" spans="1:26" x14ac:dyDescent="0.25">
      <c r="A286" s="56" t="s">
        <v>16</v>
      </c>
      <c r="B286" s="55">
        <v>3312</v>
      </c>
      <c r="C286" s="116">
        <v>3345</v>
      </c>
      <c r="D286" s="55">
        <v>2710</v>
      </c>
      <c r="E286" s="116">
        <v>2737</v>
      </c>
      <c r="F286" s="55">
        <v>2276</v>
      </c>
      <c r="G286" s="116">
        <v>2296</v>
      </c>
      <c r="H286" s="55">
        <v>1300</v>
      </c>
      <c r="I286" s="116">
        <v>1244</v>
      </c>
      <c r="J286" s="55">
        <v>1179</v>
      </c>
      <c r="K286" s="116">
        <v>1188</v>
      </c>
      <c r="L286" s="70" t="s">
        <v>214</v>
      </c>
      <c r="O286" s="56" t="s">
        <v>16</v>
      </c>
      <c r="P286" s="55">
        <v>3345</v>
      </c>
      <c r="Q286" s="116">
        <v>3479</v>
      </c>
      <c r="R286" s="55">
        <v>2737</v>
      </c>
      <c r="S286" s="116">
        <v>2819</v>
      </c>
      <c r="T286" s="55">
        <v>2296</v>
      </c>
      <c r="U286" s="116">
        <v>2319</v>
      </c>
      <c r="V286" s="55">
        <v>1244</v>
      </c>
      <c r="W286" s="116">
        <v>1300</v>
      </c>
      <c r="X286" s="55">
        <v>1188</v>
      </c>
      <c r="Y286" s="116">
        <v>1236</v>
      </c>
      <c r="Z286" s="70" t="s">
        <v>167</v>
      </c>
    </row>
    <row r="287" spans="1:26" x14ac:dyDescent="0.25">
      <c r="A287" s="50" t="s">
        <v>13</v>
      </c>
      <c r="B287" s="52">
        <v>3921</v>
      </c>
      <c r="C287" s="115">
        <v>3999</v>
      </c>
      <c r="D287" s="52">
        <v>3303</v>
      </c>
      <c r="E287" s="115">
        <v>3402</v>
      </c>
      <c r="F287" s="52">
        <v>2742</v>
      </c>
      <c r="G287" s="115">
        <v>2797</v>
      </c>
      <c r="H287" s="52">
        <v>1451</v>
      </c>
      <c r="I287" s="115">
        <v>1542</v>
      </c>
      <c r="J287" s="52">
        <v>1147</v>
      </c>
      <c r="K287" s="115">
        <v>1223</v>
      </c>
      <c r="L287" s="69" t="s">
        <v>189</v>
      </c>
      <c r="O287" s="50" t="s">
        <v>13</v>
      </c>
      <c r="P287" s="52">
        <v>3999</v>
      </c>
      <c r="Q287" s="115">
        <v>4119</v>
      </c>
      <c r="R287" s="52">
        <v>3402</v>
      </c>
      <c r="S287" s="115">
        <v>3504</v>
      </c>
      <c r="T287" s="52">
        <v>2797</v>
      </c>
      <c r="U287" s="115">
        <v>2881</v>
      </c>
      <c r="V287" s="52">
        <v>1542</v>
      </c>
      <c r="W287" s="115">
        <v>1575</v>
      </c>
      <c r="X287" s="52">
        <v>1223</v>
      </c>
      <c r="Y287" s="115">
        <v>1331</v>
      </c>
      <c r="Z287" s="69" t="s">
        <v>219</v>
      </c>
    </row>
    <row r="288" spans="1:26" x14ac:dyDescent="0.25">
      <c r="A288" s="60" t="s">
        <v>45</v>
      </c>
      <c r="B288" s="65">
        <v>3618</v>
      </c>
      <c r="C288" s="117">
        <v>3694</v>
      </c>
      <c r="D288" s="65">
        <v>3003</v>
      </c>
      <c r="E288" s="117">
        <v>3071</v>
      </c>
      <c r="F288" s="65">
        <v>2378</v>
      </c>
      <c r="G288" s="117">
        <v>2446</v>
      </c>
      <c r="H288" s="65">
        <v>1313</v>
      </c>
      <c r="I288" s="117">
        <v>1376</v>
      </c>
      <c r="J288" s="65">
        <v>1261</v>
      </c>
      <c r="K288" s="117">
        <v>1345</v>
      </c>
      <c r="L288" s="71" t="s">
        <v>215</v>
      </c>
      <c r="O288" s="60" t="s">
        <v>45</v>
      </c>
      <c r="P288" s="65">
        <v>3694</v>
      </c>
      <c r="Q288" s="117">
        <v>3797</v>
      </c>
      <c r="R288" s="65">
        <v>3071</v>
      </c>
      <c r="S288" s="117">
        <v>3172</v>
      </c>
      <c r="T288" s="65">
        <v>2446</v>
      </c>
      <c r="U288" s="117">
        <v>2517</v>
      </c>
      <c r="V288" s="65">
        <v>1376</v>
      </c>
      <c r="W288" s="117">
        <v>1430</v>
      </c>
      <c r="X288" s="65">
        <v>1345</v>
      </c>
      <c r="Y288" s="117">
        <v>1424</v>
      </c>
      <c r="Z288" s="71" t="s">
        <v>220</v>
      </c>
    </row>
    <row r="289" spans="1:26" s="58" customFormat="1" ht="15.75" x14ac:dyDescent="0.25">
      <c r="A289" s="51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72"/>
      <c r="O289" s="51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72"/>
    </row>
    <row r="290" spans="1:26" s="58" customFormat="1" ht="15.75" x14ac:dyDescent="0.25">
      <c r="A290" s="51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72"/>
      <c r="O290" s="51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72"/>
    </row>
    <row r="291" spans="1:26" s="58" customFormat="1" ht="15.75" x14ac:dyDescent="0.25">
      <c r="A291" s="51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72"/>
      <c r="O291" s="51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72"/>
    </row>
    <row r="292" spans="1:26" ht="18.75" x14ac:dyDescent="0.3">
      <c r="A292" s="182" t="s">
        <v>65</v>
      </c>
      <c r="B292" s="183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O292" s="182" t="s">
        <v>66</v>
      </c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  <c r="Z292" s="183"/>
    </row>
    <row r="294" spans="1:26" s="46" customFormat="1" ht="18.75" customHeight="1" x14ac:dyDescent="0.3">
      <c r="A294" s="184" t="s">
        <v>29</v>
      </c>
      <c r="B294" s="184"/>
      <c r="C294" s="184"/>
      <c r="D294" s="184"/>
      <c r="E294" s="184"/>
      <c r="F294" s="184"/>
      <c r="G294" s="184"/>
      <c r="H294" s="184"/>
      <c r="I294" s="184"/>
      <c r="J294" s="7"/>
      <c r="K294" s="7"/>
      <c r="L294" s="185" t="s">
        <v>30</v>
      </c>
      <c r="O294" s="184" t="s">
        <v>29</v>
      </c>
      <c r="P294" s="184"/>
      <c r="Q294" s="184"/>
      <c r="R294" s="184"/>
      <c r="S294" s="184"/>
      <c r="T294" s="184"/>
      <c r="U294" s="184"/>
      <c r="V294" s="184"/>
      <c r="W294" s="184"/>
      <c r="X294" s="7"/>
      <c r="Y294" s="7"/>
      <c r="Z294" s="185" t="s">
        <v>30</v>
      </c>
    </row>
    <row r="295" spans="1:26" s="49" customFormat="1" ht="31.5" customHeight="1" x14ac:dyDescent="0.25">
      <c r="A295" s="53"/>
      <c r="B295" s="186" t="s">
        <v>31</v>
      </c>
      <c r="C295" s="186"/>
      <c r="D295" s="187" t="s">
        <v>36</v>
      </c>
      <c r="E295" s="186"/>
      <c r="F295" s="187" t="s">
        <v>37</v>
      </c>
      <c r="G295" s="186"/>
      <c r="H295" s="187" t="s">
        <v>38</v>
      </c>
      <c r="I295" s="186"/>
      <c r="J295" s="186" t="s">
        <v>32</v>
      </c>
      <c r="K295" s="186"/>
      <c r="L295" s="185"/>
      <c r="O295" s="53"/>
      <c r="P295" s="186" t="s">
        <v>31</v>
      </c>
      <c r="Q295" s="186"/>
      <c r="R295" s="187" t="s">
        <v>36</v>
      </c>
      <c r="S295" s="186"/>
      <c r="T295" s="187" t="s">
        <v>37</v>
      </c>
      <c r="U295" s="186"/>
      <c r="V295" s="187" t="s">
        <v>38</v>
      </c>
      <c r="W295" s="186"/>
      <c r="X295" s="186" t="s">
        <v>32</v>
      </c>
      <c r="Y295" s="186"/>
      <c r="Z295" s="185"/>
    </row>
    <row r="296" spans="1:26" x14ac:dyDescent="0.25">
      <c r="A296" s="54"/>
      <c r="B296" s="54" t="s">
        <v>33</v>
      </c>
      <c r="C296" s="54" t="s">
        <v>34</v>
      </c>
      <c r="D296" s="54" t="s">
        <v>33</v>
      </c>
      <c r="E296" s="54" t="s">
        <v>34</v>
      </c>
      <c r="F296" s="54" t="s">
        <v>33</v>
      </c>
      <c r="G296" s="54" t="s">
        <v>34</v>
      </c>
      <c r="H296" s="54" t="s">
        <v>33</v>
      </c>
      <c r="I296" s="54" t="s">
        <v>34</v>
      </c>
      <c r="J296" s="54" t="s">
        <v>33</v>
      </c>
      <c r="K296" s="54" t="s">
        <v>34</v>
      </c>
      <c r="L296" s="185"/>
      <c r="O296" s="54"/>
      <c r="P296" s="100" t="s">
        <v>7</v>
      </c>
      <c r="Q296" s="100" t="s">
        <v>249</v>
      </c>
      <c r="R296" s="100" t="s">
        <v>7</v>
      </c>
      <c r="S296" s="100" t="s">
        <v>249</v>
      </c>
      <c r="T296" s="100" t="s">
        <v>7</v>
      </c>
      <c r="U296" s="100" t="s">
        <v>249</v>
      </c>
      <c r="V296" s="100" t="s">
        <v>7</v>
      </c>
      <c r="W296" s="100" t="s">
        <v>249</v>
      </c>
      <c r="X296" s="100" t="s">
        <v>7</v>
      </c>
      <c r="Y296" s="100" t="s">
        <v>249</v>
      </c>
      <c r="Z296" s="185"/>
    </row>
    <row r="297" spans="1:26" x14ac:dyDescent="0.25">
      <c r="A297" s="50" t="s">
        <v>14</v>
      </c>
      <c r="B297" s="52">
        <v>3450</v>
      </c>
      <c r="C297" s="115">
        <v>3623</v>
      </c>
      <c r="D297" s="52">
        <v>2860</v>
      </c>
      <c r="E297" s="115">
        <v>3032</v>
      </c>
      <c r="F297" s="52">
        <v>2090</v>
      </c>
      <c r="G297" s="115">
        <v>2236</v>
      </c>
      <c r="H297" s="52">
        <v>1169</v>
      </c>
      <c r="I297" s="115">
        <v>1248</v>
      </c>
      <c r="J297" s="52">
        <v>1047</v>
      </c>
      <c r="K297" s="115">
        <v>1108</v>
      </c>
      <c r="L297" s="69" t="s">
        <v>192</v>
      </c>
      <c r="O297" s="50" t="s">
        <v>14</v>
      </c>
      <c r="P297" s="52">
        <v>3623</v>
      </c>
      <c r="Q297" s="115">
        <v>3804</v>
      </c>
      <c r="R297" s="52">
        <v>3032</v>
      </c>
      <c r="S297" s="115">
        <v>3184</v>
      </c>
      <c r="T297" s="52">
        <v>2236</v>
      </c>
      <c r="U297" s="115">
        <v>2370</v>
      </c>
      <c r="V297" s="52">
        <v>1248</v>
      </c>
      <c r="W297" s="115">
        <v>1326</v>
      </c>
      <c r="X297" s="52">
        <v>1108</v>
      </c>
      <c r="Y297" s="115">
        <v>1188</v>
      </c>
      <c r="Z297" s="69" t="s">
        <v>193</v>
      </c>
    </row>
    <row r="298" spans="1:26" x14ac:dyDescent="0.25">
      <c r="A298" s="56" t="s">
        <v>15</v>
      </c>
      <c r="B298" s="55">
        <v>3679</v>
      </c>
      <c r="C298" s="116">
        <v>3863</v>
      </c>
      <c r="D298" s="55">
        <v>3044</v>
      </c>
      <c r="E298" s="116">
        <v>3196</v>
      </c>
      <c r="F298" s="55">
        <v>2312</v>
      </c>
      <c r="G298" s="116">
        <v>2451</v>
      </c>
      <c r="H298" s="55">
        <v>1335</v>
      </c>
      <c r="I298" s="116">
        <v>1420</v>
      </c>
      <c r="J298" s="55">
        <v>1258</v>
      </c>
      <c r="K298" s="116">
        <v>1365</v>
      </c>
      <c r="L298" s="70" t="s">
        <v>193</v>
      </c>
      <c r="O298" s="56" t="s">
        <v>15</v>
      </c>
      <c r="P298" s="55">
        <v>3863</v>
      </c>
      <c r="Q298" s="116">
        <v>4018</v>
      </c>
      <c r="R298" s="55">
        <v>3196</v>
      </c>
      <c r="S298" s="116">
        <v>3324</v>
      </c>
      <c r="T298" s="55">
        <v>2451</v>
      </c>
      <c r="U298" s="116">
        <v>2549</v>
      </c>
      <c r="V298" s="55">
        <v>1420</v>
      </c>
      <c r="W298" s="116">
        <v>1579</v>
      </c>
      <c r="X298" s="55">
        <v>1365</v>
      </c>
      <c r="Y298" s="116">
        <v>1445</v>
      </c>
      <c r="Z298" s="70" t="s">
        <v>201</v>
      </c>
    </row>
    <row r="299" spans="1:26" x14ac:dyDescent="0.25">
      <c r="A299" s="50" t="s">
        <v>11</v>
      </c>
      <c r="B299" s="52">
        <v>3243</v>
      </c>
      <c r="C299" s="115">
        <v>3405</v>
      </c>
      <c r="D299" s="52">
        <v>2863</v>
      </c>
      <c r="E299" s="115">
        <v>3006</v>
      </c>
      <c r="F299" s="52">
        <v>2258</v>
      </c>
      <c r="G299" s="115">
        <v>2393</v>
      </c>
      <c r="H299" s="52">
        <v>952</v>
      </c>
      <c r="I299" s="115">
        <v>1063</v>
      </c>
      <c r="J299" s="52">
        <v>897</v>
      </c>
      <c r="K299" s="115">
        <v>1029</v>
      </c>
      <c r="L299" s="69" t="s">
        <v>194</v>
      </c>
      <c r="O299" s="50" t="s">
        <v>11</v>
      </c>
      <c r="P299" s="52">
        <v>3405</v>
      </c>
      <c r="Q299" s="115">
        <v>3609</v>
      </c>
      <c r="R299" s="52">
        <v>3006</v>
      </c>
      <c r="S299" s="115">
        <v>3156</v>
      </c>
      <c r="T299" s="52">
        <v>2393</v>
      </c>
      <c r="U299" s="115">
        <v>2537</v>
      </c>
      <c r="V299" s="52">
        <v>1063</v>
      </c>
      <c r="W299" s="115">
        <v>1174</v>
      </c>
      <c r="X299" s="52">
        <v>1029</v>
      </c>
      <c r="Y299" s="115">
        <v>1140</v>
      </c>
      <c r="Z299" s="69" t="s">
        <v>202</v>
      </c>
    </row>
    <row r="300" spans="1:26" x14ac:dyDescent="0.25">
      <c r="A300" s="56" t="s">
        <v>12</v>
      </c>
      <c r="B300" s="55">
        <v>3282</v>
      </c>
      <c r="C300" s="116">
        <v>3479</v>
      </c>
      <c r="D300" s="55">
        <v>2755</v>
      </c>
      <c r="E300" s="116">
        <v>2920</v>
      </c>
      <c r="F300" s="55">
        <v>2023</v>
      </c>
      <c r="G300" s="116">
        <v>2185</v>
      </c>
      <c r="H300" s="55">
        <v>1325</v>
      </c>
      <c r="I300" s="116">
        <v>1418</v>
      </c>
      <c r="J300" s="55">
        <v>1382</v>
      </c>
      <c r="K300" s="116">
        <v>1507</v>
      </c>
      <c r="L300" s="70" t="s">
        <v>195</v>
      </c>
      <c r="O300" s="56" t="s">
        <v>12</v>
      </c>
      <c r="P300" s="55">
        <v>3479</v>
      </c>
      <c r="Q300" s="116">
        <v>3653</v>
      </c>
      <c r="R300" s="55">
        <v>2920</v>
      </c>
      <c r="S300" s="116">
        <v>3008</v>
      </c>
      <c r="T300" s="55">
        <v>2185</v>
      </c>
      <c r="U300" s="116">
        <v>2294</v>
      </c>
      <c r="V300" s="55">
        <v>1418</v>
      </c>
      <c r="W300" s="116">
        <v>1585</v>
      </c>
      <c r="X300" s="55">
        <v>1507</v>
      </c>
      <c r="Y300" s="116">
        <v>1627</v>
      </c>
      <c r="Z300" s="70" t="s">
        <v>203</v>
      </c>
    </row>
    <row r="301" spans="1:26" x14ac:dyDescent="0.25">
      <c r="A301" s="50" t="s">
        <v>10</v>
      </c>
      <c r="B301" s="52">
        <v>3282</v>
      </c>
      <c r="C301" s="115">
        <v>3446</v>
      </c>
      <c r="D301" s="52">
        <v>3007</v>
      </c>
      <c r="E301" s="115">
        <v>3127</v>
      </c>
      <c r="F301" s="52">
        <v>2465</v>
      </c>
      <c r="G301" s="115">
        <v>2564</v>
      </c>
      <c r="H301" s="52">
        <v>1021</v>
      </c>
      <c r="I301" s="115">
        <v>1075</v>
      </c>
      <c r="J301" s="52">
        <v>1179</v>
      </c>
      <c r="K301" s="115">
        <v>1269</v>
      </c>
      <c r="L301" s="69" t="s">
        <v>169</v>
      </c>
      <c r="O301" s="50" t="s">
        <v>10</v>
      </c>
      <c r="P301" s="52">
        <v>3446</v>
      </c>
      <c r="Q301" s="115">
        <v>3584</v>
      </c>
      <c r="R301" s="52">
        <v>3127</v>
      </c>
      <c r="S301" s="115">
        <v>3252</v>
      </c>
      <c r="T301" s="52">
        <v>2564</v>
      </c>
      <c r="U301" s="115">
        <v>2692</v>
      </c>
      <c r="V301" s="52">
        <v>1075</v>
      </c>
      <c r="W301" s="115">
        <v>1180</v>
      </c>
      <c r="X301" s="52">
        <v>1269</v>
      </c>
      <c r="Y301" s="115">
        <v>1396</v>
      </c>
      <c r="Z301" s="69" t="s">
        <v>204</v>
      </c>
    </row>
    <row r="302" spans="1:26" x14ac:dyDescent="0.25">
      <c r="A302" s="56" t="s">
        <v>17</v>
      </c>
      <c r="B302" s="55">
        <v>2571</v>
      </c>
      <c r="C302" s="116">
        <v>2751</v>
      </c>
      <c r="D302" s="55">
        <v>1997</v>
      </c>
      <c r="E302" s="116">
        <v>2157</v>
      </c>
      <c r="F302" s="55">
        <v>1530</v>
      </c>
      <c r="G302" s="116">
        <v>1683</v>
      </c>
      <c r="H302" s="55">
        <v>1004</v>
      </c>
      <c r="I302" s="116">
        <v>1073</v>
      </c>
      <c r="J302" s="55">
        <v>919</v>
      </c>
      <c r="K302" s="116">
        <v>1058</v>
      </c>
      <c r="L302" s="70" t="s">
        <v>196</v>
      </c>
      <c r="O302" s="56" t="s">
        <v>17</v>
      </c>
      <c r="P302" s="55">
        <v>2751</v>
      </c>
      <c r="Q302" s="116">
        <v>2971</v>
      </c>
      <c r="R302" s="55">
        <v>2157</v>
      </c>
      <c r="S302" s="116">
        <v>2351</v>
      </c>
      <c r="T302" s="55">
        <v>1683</v>
      </c>
      <c r="U302" s="116">
        <v>1919</v>
      </c>
      <c r="V302" s="55">
        <v>1073</v>
      </c>
      <c r="W302" s="116">
        <v>1142</v>
      </c>
      <c r="X302" s="55">
        <v>1058</v>
      </c>
      <c r="Y302" s="116">
        <v>1171</v>
      </c>
      <c r="Z302" s="70" t="s">
        <v>205</v>
      </c>
    </row>
    <row r="303" spans="1:26" x14ac:dyDescent="0.25">
      <c r="A303" s="50" t="s">
        <v>18</v>
      </c>
      <c r="B303" s="52">
        <v>3347</v>
      </c>
      <c r="C303" s="115">
        <v>3581</v>
      </c>
      <c r="D303" s="52">
        <v>2437</v>
      </c>
      <c r="E303" s="115">
        <v>2632</v>
      </c>
      <c r="F303" s="52">
        <v>1765</v>
      </c>
      <c r="G303" s="115">
        <v>1924</v>
      </c>
      <c r="H303" s="52">
        <v>916</v>
      </c>
      <c r="I303" s="115">
        <v>1011</v>
      </c>
      <c r="J303" s="52">
        <v>885</v>
      </c>
      <c r="K303" s="115">
        <v>1005</v>
      </c>
      <c r="L303" s="69" t="s">
        <v>197</v>
      </c>
      <c r="O303" s="50" t="s">
        <v>18</v>
      </c>
      <c r="P303" s="52">
        <v>3581</v>
      </c>
      <c r="Q303" s="115">
        <v>3688</v>
      </c>
      <c r="R303" s="52">
        <v>2632</v>
      </c>
      <c r="S303" s="115">
        <v>2737</v>
      </c>
      <c r="T303" s="52">
        <v>1924</v>
      </c>
      <c r="U303" s="115">
        <v>2020</v>
      </c>
      <c r="V303" s="52">
        <v>1011</v>
      </c>
      <c r="W303" s="115">
        <v>1082</v>
      </c>
      <c r="X303" s="52">
        <v>1005</v>
      </c>
      <c r="Y303" s="115">
        <v>1060</v>
      </c>
      <c r="Z303" s="69" t="s">
        <v>206</v>
      </c>
    </row>
    <row r="304" spans="1:26" x14ac:dyDescent="0.25">
      <c r="A304" s="56" t="s">
        <v>16</v>
      </c>
      <c r="B304" s="55">
        <v>2895</v>
      </c>
      <c r="C304" s="116">
        <v>3185</v>
      </c>
      <c r="D304" s="55">
        <v>2412</v>
      </c>
      <c r="E304" s="116">
        <v>2557</v>
      </c>
      <c r="F304" s="55">
        <v>1934</v>
      </c>
      <c r="G304" s="116">
        <v>2050</v>
      </c>
      <c r="H304" s="55">
        <v>1117</v>
      </c>
      <c r="I304" s="116">
        <v>1200</v>
      </c>
      <c r="J304" s="55">
        <v>989</v>
      </c>
      <c r="K304" s="116">
        <v>1167</v>
      </c>
      <c r="L304" s="70" t="s">
        <v>198</v>
      </c>
      <c r="O304" s="56" t="s">
        <v>16</v>
      </c>
      <c r="P304" s="55">
        <v>3185</v>
      </c>
      <c r="Q304" s="116">
        <v>3312</v>
      </c>
      <c r="R304" s="55">
        <v>2557</v>
      </c>
      <c r="S304" s="116">
        <v>2710</v>
      </c>
      <c r="T304" s="55">
        <v>2050</v>
      </c>
      <c r="U304" s="116">
        <v>2276</v>
      </c>
      <c r="V304" s="55">
        <v>1200</v>
      </c>
      <c r="W304" s="116">
        <v>1300</v>
      </c>
      <c r="X304" s="55">
        <v>1167</v>
      </c>
      <c r="Y304" s="116">
        <v>1179</v>
      </c>
      <c r="Z304" s="70" t="s">
        <v>207</v>
      </c>
    </row>
    <row r="305" spans="1:26" x14ac:dyDescent="0.25">
      <c r="A305" s="50" t="s">
        <v>13</v>
      </c>
      <c r="B305" s="52">
        <v>3457</v>
      </c>
      <c r="C305" s="115">
        <v>3699</v>
      </c>
      <c r="D305" s="52">
        <v>2885</v>
      </c>
      <c r="E305" s="115">
        <v>3116</v>
      </c>
      <c r="F305" s="52">
        <v>2308</v>
      </c>
      <c r="G305" s="115">
        <v>2539</v>
      </c>
      <c r="H305" s="52">
        <v>1150</v>
      </c>
      <c r="I305" s="115">
        <v>1278</v>
      </c>
      <c r="J305" s="52">
        <v>934</v>
      </c>
      <c r="K305" s="115">
        <v>1025</v>
      </c>
      <c r="L305" s="69" t="s">
        <v>199</v>
      </c>
      <c r="O305" s="50" t="s">
        <v>13</v>
      </c>
      <c r="P305" s="52">
        <v>3699</v>
      </c>
      <c r="Q305" s="115">
        <v>3921</v>
      </c>
      <c r="R305" s="52">
        <v>3116</v>
      </c>
      <c r="S305" s="115">
        <v>3303</v>
      </c>
      <c r="T305" s="52">
        <v>2539</v>
      </c>
      <c r="U305" s="115">
        <v>2742</v>
      </c>
      <c r="V305" s="52">
        <v>1278</v>
      </c>
      <c r="W305" s="115">
        <v>1451</v>
      </c>
      <c r="X305" s="52">
        <v>1025</v>
      </c>
      <c r="Y305" s="115">
        <v>1147</v>
      </c>
      <c r="Z305" s="69" t="s">
        <v>208</v>
      </c>
    </row>
    <row r="306" spans="1:26" x14ac:dyDescent="0.25">
      <c r="A306" s="60" t="s">
        <v>45</v>
      </c>
      <c r="B306" s="65">
        <v>3245</v>
      </c>
      <c r="C306" s="117">
        <v>3448</v>
      </c>
      <c r="D306" s="65">
        <v>2696</v>
      </c>
      <c r="E306" s="117">
        <v>2860</v>
      </c>
      <c r="F306" s="65">
        <v>2076</v>
      </c>
      <c r="G306" s="117">
        <v>2225</v>
      </c>
      <c r="H306" s="65">
        <v>1110</v>
      </c>
      <c r="I306" s="117">
        <v>1198</v>
      </c>
      <c r="J306" s="65">
        <v>1054</v>
      </c>
      <c r="K306" s="117">
        <v>1170</v>
      </c>
      <c r="L306" s="71" t="s">
        <v>200</v>
      </c>
      <c r="O306" s="60" t="s">
        <v>45</v>
      </c>
      <c r="P306" s="65">
        <v>3448</v>
      </c>
      <c r="Q306" s="117">
        <v>3618</v>
      </c>
      <c r="R306" s="65">
        <v>2860</v>
      </c>
      <c r="S306" s="117">
        <v>3003</v>
      </c>
      <c r="T306" s="65">
        <v>2225</v>
      </c>
      <c r="U306" s="117">
        <v>2378</v>
      </c>
      <c r="V306" s="65">
        <v>1198</v>
      </c>
      <c r="W306" s="117">
        <v>1313</v>
      </c>
      <c r="X306" s="65">
        <v>1170</v>
      </c>
      <c r="Y306" s="117">
        <v>1261</v>
      </c>
      <c r="Z306" s="71" t="s">
        <v>209</v>
      </c>
    </row>
    <row r="307" spans="1:26" s="58" customFormat="1" ht="15.75" x14ac:dyDescent="0.25">
      <c r="A307" s="51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72"/>
      <c r="O307" s="51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72"/>
    </row>
    <row r="308" spans="1:26" x14ac:dyDescent="0.25">
      <c r="A308" s="61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73"/>
    </row>
    <row r="309" spans="1:26" ht="18.75" x14ac:dyDescent="0.3">
      <c r="A309" s="182" t="s">
        <v>67</v>
      </c>
      <c r="B309" s="183"/>
      <c r="C309" s="183"/>
      <c r="D309" s="183"/>
      <c r="E309" s="183"/>
      <c r="F309" s="183"/>
      <c r="G309" s="183"/>
      <c r="H309" s="183"/>
      <c r="I309" s="183"/>
      <c r="J309" s="183"/>
      <c r="K309" s="183"/>
      <c r="L309" s="183"/>
      <c r="O309" s="182" t="s">
        <v>68</v>
      </c>
      <c r="P309" s="183"/>
      <c r="Q309" s="183"/>
      <c r="R309" s="183"/>
      <c r="S309" s="183"/>
      <c r="T309" s="183"/>
      <c r="U309" s="183"/>
      <c r="V309" s="183"/>
      <c r="W309" s="183"/>
      <c r="X309" s="183"/>
      <c r="Y309" s="183"/>
      <c r="Z309" s="183"/>
    </row>
    <row r="311" spans="1:26" s="46" customFormat="1" ht="18.75" customHeight="1" x14ac:dyDescent="0.3">
      <c r="A311" s="184" t="s">
        <v>29</v>
      </c>
      <c r="B311" s="184"/>
      <c r="C311" s="184"/>
      <c r="D311" s="184"/>
      <c r="E311" s="184"/>
      <c r="F311" s="184"/>
      <c r="G311" s="184"/>
      <c r="H311" s="184"/>
      <c r="I311" s="184"/>
      <c r="J311" s="7"/>
      <c r="K311" s="7"/>
      <c r="L311" s="185" t="s">
        <v>30</v>
      </c>
      <c r="O311" s="184" t="s">
        <v>29</v>
      </c>
      <c r="P311" s="184"/>
      <c r="Q311" s="184"/>
      <c r="R311" s="184"/>
      <c r="S311" s="184"/>
      <c r="T311" s="184"/>
      <c r="U311" s="184"/>
      <c r="V311" s="184"/>
      <c r="W311" s="184"/>
      <c r="X311" s="7"/>
      <c r="Y311" s="7"/>
      <c r="Z311" s="185" t="s">
        <v>30</v>
      </c>
    </row>
    <row r="312" spans="1:26" s="49" customFormat="1" ht="31.5" customHeight="1" x14ac:dyDescent="0.25">
      <c r="A312" s="53"/>
      <c r="B312" s="186" t="s">
        <v>31</v>
      </c>
      <c r="C312" s="186"/>
      <c r="D312" s="187" t="s">
        <v>36</v>
      </c>
      <c r="E312" s="186"/>
      <c r="F312" s="187" t="s">
        <v>37</v>
      </c>
      <c r="G312" s="186"/>
      <c r="H312" s="187" t="s">
        <v>38</v>
      </c>
      <c r="I312" s="186"/>
      <c r="J312" s="186" t="s">
        <v>32</v>
      </c>
      <c r="K312" s="186"/>
      <c r="L312" s="185"/>
      <c r="O312" s="53"/>
      <c r="P312" s="186" t="s">
        <v>31</v>
      </c>
      <c r="Q312" s="186"/>
      <c r="R312" s="187" t="s">
        <v>36</v>
      </c>
      <c r="S312" s="186"/>
      <c r="T312" s="187" t="s">
        <v>37</v>
      </c>
      <c r="U312" s="186"/>
      <c r="V312" s="187" t="s">
        <v>38</v>
      </c>
      <c r="W312" s="186"/>
      <c r="X312" s="186" t="s">
        <v>32</v>
      </c>
      <c r="Y312" s="186"/>
      <c r="Z312" s="185"/>
    </row>
    <row r="313" spans="1:26" x14ac:dyDescent="0.25">
      <c r="A313" s="54"/>
      <c r="B313" s="54" t="s">
        <v>33</v>
      </c>
      <c r="C313" s="54" t="s">
        <v>34</v>
      </c>
      <c r="D313" s="54" t="s">
        <v>33</v>
      </c>
      <c r="E313" s="54" t="s">
        <v>34</v>
      </c>
      <c r="F313" s="54" t="s">
        <v>33</v>
      </c>
      <c r="G313" s="54" t="s">
        <v>34</v>
      </c>
      <c r="H313" s="54" t="s">
        <v>33</v>
      </c>
      <c r="I313" s="54" t="s">
        <v>34</v>
      </c>
      <c r="J313" s="54" t="s">
        <v>33</v>
      </c>
      <c r="K313" s="54" t="s">
        <v>34</v>
      </c>
      <c r="L313" s="185"/>
      <c r="O313" s="54"/>
      <c r="P313" s="100" t="s">
        <v>7</v>
      </c>
      <c r="Q313" s="100" t="s">
        <v>249</v>
      </c>
      <c r="R313" s="100" t="s">
        <v>7</v>
      </c>
      <c r="S313" s="100" t="s">
        <v>249</v>
      </c>
      <c r="T313" s="100" t="s">
        <v>7</v>
      </c>
      <c r="U313" s="100" t="s">
        <v>249</v>
      </c>
      <c r="V313" s="100" t="s">
        <v>7</v>
      </c>
      <c r="W313" s="100" t="s">
        <v>249</v>
      </c>
      <c r="X313" s="100" t="s">
        <v>7</v>
      </c>
      <c r="Y313" s="100" t="s">
        <v>249</v>
      </c>
      <c r="Z313" s="185"/>
    </row>
    <row r="314" spans="1:26" x14ac:dyDescent="0.25">
      <c r="A314" s="50" t="s">
        <v>14</v>
      </c>
      <c r="B314" s="52">
        <v>3070</v>
      </c>
      <c r="C314" s="115">
        <v>3224</v>
      </c>
      <c r="D314" s="52">
        <v>2545</v>
      </c>
      <c r="E314" s="115">
        <v>2698</v>
      </c>
      <c r="F314" s="52">
        <v>1792</v>
      </c>
      <c r="G314" s="115">
        <v>1953</v>
      </c>
      <c r="H314" s="52">
        <v>916</v>
      </c>
      <c r="I314" s="115">
        <v>1005</v>
      </c>
      <c r="J314" s="52">
        <v>863</v>
      </c>
      <c r="K314" s="115">
        <v>923</v>
      </c>
      <c r="L314" s="69" t="s">
        <v>174</v>
      </c>
      <c r="O314" s="50" t="s">
        <v>14</v>
      </c>
      <c r="P314" s="52">
        <v>3224</v>
      </c>
      <c r="Q314" s="115">
        <v>3450</v>
      </c>
      <c r="R314" s="52">
        <v>2698</v>
      </c>
      <c r="S314" s="115">
        <v>2860</v>
      </c>
      <c r="T314" s="52">
        <v>1953</v>
      </c>
      <c r="U314" s="115">
        <v>2090</v>
      </c>
      <c r="V314" s="52">
        <v>1005</v>
      </c>
      <c r="W314" s="115">
        <v>1169</v>
      </c>
      <c r="X314" s="52">
        <v>923</v>
      </c>
      <c r="Y314" s="115">
        <v>1047</v>
      </c>
      <c r="Z314" s="69" t="s">
        <v>183</v>
      </c>
    </row>
    <row r="315" spans="1:26" x14ac:dyDescent="0.25">
      <c r="A315" s="56" t="s">
        <v>15</v>
      </c>
      <c r="B315" s="55">
        <v>3274</v>
      </c>
      <c r="C315" s="116">
        <v>3438</v>
      </c>
      <c r="D315" s="55">
        <v>2684</v>
      </c>
      <c r="E315" s="116">
        <v>2845</v>
      </c>
      <c r="F315" s="55">
        <v>1982</v>
      </c>
      <c r="G315" s="116">
        <v>2121</v>
      </c>
      <c r="H315" s="55">
        <v>1134</v>
      </c>
      <c r="I315" s="116">
        <v>1212</v>
      </c>
      <c r="J315" s="55">
        <v>1053</v>
      </c>
      <c r="K315" s="116">
        <v>1140</v>
      </c>
      <c r="L315" s="70" t="s">
        <v>175</v>
      </c>
      <c r="O315" s="56" t="s">
        <v>15</v>
      </c>
      <c r="P315" s="55">
        <v>3438</v>
      </c>
      <c r="Q315" s="116">
        <v>3679</v>
      </c>
      <c r="R315" s="55">
        <v>2845</v>
      </c>
      <c r="S315" s="116">
        <v>3044</v>
      </c>
      <c r="T315" s="55">
        <v>2121</v>
      </c>
      <c r="U315" s="116">
        <v>2312</v>
      </c>
      <c r="V315" s="55">
        <v>1212</v>
      </c>
      <c r="W315" s="116">
        <v>1335</v>
      </c>
      <c r="X315" s="55">
        <v>1140</v>
      </c>
      <c r="Y315" s="116">
        <v>1258</v>
      </c>
      <c r="Z315" s="70" t="s">
        <v>184</v>
      </c>
    </row>
    <row r="316" spans="1:26" x14ac:dyDescent="0.25">
      <c r="A316" s="50" t="s">
        <v>11</v>
      </c>
      <c r="B316" s="52">
        <v>2860</v>
      </c>
      <c r="C316" s="115">
        <v>3003</v>
      </c>
      <c r="D316" s="52">
        <v>2501</v>
      </c>
      <c r="E316" s="115">
        <v>2651</v>
      </c>
      <c r="F316" s="52">
        <v>1937</v>
      </c>
      <c r="G316" s="115">
        <v>2053</v>
      </c>
      <c r="H316" s="52">
        <v>801</v>
      </c>
      <c r="I316" s="115">
        <v>865</v>
      </c>
      <c r="J316" s="52">
        <v>703</v>
      </c>
      <c r="K316" s="115">
        <v>786</v>
      </c>
      <c r="L316" s="69" t="s">
        <v>176</v>
      </c>
      <c r="O316" s="50" t="s">
        <v>11</v>
      </c>
      <c r="P316" s="52">
        <v>3003</v>
      </c>
      <c r="Q316" s="115">
        <v>3243</v>
      </c>
      <c r="R316" s="52">
        <v>2651</v>
      </c>
      <c r="S316" s="115">
        <v>2863</v>
      </c>
      <c r="T316" s="52">
        <v>2053</v>
      </c>
      <c r="U316" s="115">
        <v>2258</v>
      </c>
      <c r="V316" s="52">
        <v>865</v>
      </c>
      <c r="W316" s="115">
        <v>952</v>
      </c>
      <c r="X316" s="52">
        <v>786</v>
      </c>
      <c r="Y316" s="115">
        <v>897</v>
      </c>
      <c r="Z316" s="69" t="s">
        <v>185</v>
      </c>
    </row>
    <row r="317" spans="1:26" x14ac:dyDescent="0.25">
      <c r="A317" s="56" t="s">
        <v>12</v>
      </c>
      <c r="B317" s="55">
        <v>2894</v>
      </c>
      <c r="C317" s="116">
        <v>3039</v>
      </c>
      <c r="D317" s="55">
        <v>2429</v>
      </c>
      <c r="E317" s="116">
        <v>2575</v>
      </c>
      <c r="F317" s="55">
        <v>1801</v>
      </c>
      <c r="G317" s="116">
        <v>1927</v>
      </c>
      <c r="H317" s="55">
        <v>1185</v>
      </c>
      <c r="I317" s="116">
        <v>1241</v>
      </c>
      <c r="J317" s="55">
        <v>1244</v>
      </c>
      <c r="K317" s="116">
        <v>1336</v>
      </c>
      <c r="L317" s="70" t="s">
        <v>177</v>
      </c>
      <c r="O317" s="56" t="s">
        <v>12</v>
      </c>
      <c r="P317" s="55">
        <v>3039</v>
      </c>
      <c r="Q317" s="116">
        <v>3282</v>
      </c>
      <c r="R317" s="55">
        <v>2575</v>
      </c>
      <c r="S317" s="116">
        <v>2755</v>
      </c>
      <c r="T317" s="55">
        <v>1927</v>
      </c>
      <c r="U317" s="116">
        <v>2023</v>
      </c>
      <c r="V317" s="55">
        <v>1241</v>
      </c>
      <c r="W317" s="116">
        <v>1325</v>
      </c>
      <c r="X317" s="55">
        <v>1336</v>
      </c>
      <c r="Y317" s="116">
        <v>1382</v>
      </c>
      <c r="Z317" s="70" t="s">
        <v>186</v>
      </c>
    </row>
    <row r="318" spans="1:26" x14ac:dyDescent="0.25">
      <c r="A318" s="50" t="s">
        <v>10</v>
      </c>
      <c r="B318" s="52">
        <v>2840</v>
      </c>
      <c r="C318" s="115">
        <v>3039</v>
      </c>
      <c r="D318" s="52">
        <v>2602</v>
      </c>
      <c r="E318" s="115">
        <v>2784</v>
      </c>
      <c r="F318" s="52">
        <v>2075</v>
      </c>
      <c r="G318" s="115">
        <v>2241</v>
      </c>
      <c r="H318" s="52">
        <v>823</v>
      </c>
      <c r="I318" s="115">
        <v>899</v>
      </c>
      <c r="J318" s="52">
        <v>871</v>
      </c>
      <c r="K318" s="115">
        <v>1035</v>
      </c>
      <c r="L318" s="69" t="s">
        <v>178</v>
      </c>
      <c r="O318" s="50" t="s">
        <v>10</v>
      </c>
      <c r="P318" s="52">
        <v>3039</v>
      </c>
      <c r="Q318" s="115">
        <v>3282</v>
      </c>
      <c r="R318" s="52">
        <v>2784</v>
      </c>
      <c r="S318" s="115">
        <v>3007</v>
      </c>
      <c r="T318" s="52">
        <v>2241</v>
      </c>
      <c r="U318" s="115">
        <v>2465</v>
      </c>
      <c r="V318" s="52">
        <v>899</v>
      </c>
      <c r="W318" s="115">
        <v>1021</v>
      </c>
      <c r="X318" s="52">
        <v>1035</v>
      </c>
      <c r="Y318" s="115">
        <v>1179</v>
      </c>
      <c r="Z318" s="69" t="s">
        <v>187</v>
      </c>
    </row>
    <row r="319" spans="1:26" x14ac:dyDescent="0.25">
      <c r="A319" s="56" t="s">
        <v>17</v>
      </c>
      <c r="B319" s="55">
        <v>2225</v>
      </c>
      <c r="C319" s="116">
        <v>2403</v>
      </c>
      <c r="D319" s="55">
        <v>1794</v>
      </c>
      <c r="E319" s="116">
        <v>1884</v>
      </c>
      <c r="F319" s="55">
        <v>1288</v>
      </c>
      <c r="G319" s="116">
        <v>1404</v>
      </c>
      <c r="H319" s="55">
        <v>744</v>
      </c>
      <c r="I319" s="116">
        <v>816</v>
      </c>
      <c r="J319" s="55">
        <v>756</v>
      </c>
      <c r="K319" s="116">
        <v>847</v>
      </c>
      <c r="L319" s="70" t="s">
        <v>178</v>
      </c>
      <c r="O319" s="56" t="s">
        <v>17</v>
      </c>
      <c r="P319" s="55">
        <v>2403</v>
      </c>
      <c r="Q319" s="116">
        <v>2571</v>
      </c>
      <c r="R319" s="55">
        <v>1884</v>
      </c>
      <c r="S319" s="116">
        <v>1997</v>
      </c>
      <c r="T319" s="55">
        <v>1404</v>
      </c>
      <c r="U319" s="116">
        <v>1530</v>
      </c>
      <c r="V319" s="55">
        <v>816</v>
      </c>
      <c r="W319" s="116">
        <v>1004</v>
      </c>
      <c r="X319" s="55">
        <v>847</v>
      </c>
      <c r="Y319" s="116">
        <v>919</v>
      </c>
      <c r="Z319" s="70" t="s">
        <v>162</v>
      </c>
    </row>
    <row r="320" spans="1:26" x14ac:dyDescent="0.25">
      <c r="A320" s="50" t="s">
        <v>18</v>
      </c>
      <c r="B320" s="52">
        <v>2897</v>
      </c>
      <c r="C320" s="115">
        <v>3071</v>
      </c>
      <c r="D320" s="52">
        <v>2109</v>
      </c>
      <c r="E320" s="115">
        <v>2236</v>
      </c>
      <c r="F320" s="52">
        <v>1370</v>
      </c>
      <c r="G320" s="115">
        <v>1562</v>
      </c>
      <c r="H320" s="52">
        <v>758</v>
      </c>
      <c r="I320" s="115">
        <v>848</v>
      </c>
      <c r="J320" s="52">
        <v>705</v>
      </c>
      <c r="K320" s="115">
        <v>763</v>
      </c>
      <c r="L320" s="69" t="s">
        <v>179</v>
      </c>
      <c r="O320" s="50" t="s">
        <v>18</v>
      </c>
      <c r="P320" s="52">
        <v>3071</v>
      </c>
      <c r="Q320" s="115">
        <v>3347</v>
      </c>
      <c r="R320" s="52">
        <v>2236</v>
      </c>
      <c r="S320" s="115">
        <v>2437</v>
      </c>
      <c r="T320" s="52">
        <v>1562</v>
      </c>
      <c r="U320" s="115">
        <v>1765</v>
      </c>
      <c r="V320" s="52">
        <v>848</v>
      </c>
      <c r="W320" s="115">
        <v>916</v>
      </c>
      <c r="X320" s="52">
        <v>763</v>
      </c>
      <c r="Y320" s="115">
        <v>885</v>
      </c>
      <c r="Z320" s="69" t="s">
        <v>188</v>
      </c>
    </row>
    <row r="321" spans="1:26" x14ac:dyDescent="0.25">
      <c r="A321" s="56" t="s">
        <v>16</v>
      </c>
      <c r="B321" s="55">
        <v>2532</v>
      </c>
      <c r="C321" s="116">
        <v>2811</v>
      </c>
      <c r="D321" s="55">
        <v>2150</v>
      </c>
      <c r="E321" s="116">
        <v>2365</v>
      </c>
      <c r="F321" s="55">
        <v>1693</v>
      </c>
      <c r="G321" s="116">
        <v>1896</v>
      </c>
      <c r="H321" s="55">
        <v>975</v>
      </c>
      <c r="I321" s="116">
        <v>1054</v>
      </c>
      <c r="J321" s="55">
        <v>840</v>
      </c>
      <c r="K321" s="116">
        <v>930</v>
      </c>
      <c r="L321" s="70" t="s">
        <v>180</v>
      </c>
      <c r="O321" s="56" t="s">
        <v>16</v>
      </c>
      <c r="P321" s="55">
        <v>2811</v>
      </c>
      <c r="Q321" s="116">
        <v>2895</v>
      </c>
      <c r="R321" s="55">
        <v>2365</v>
      </c>
      <c r="S321" s="116">
        <v>2412</v>
      </c>
      <c r="T321" s="55">
        <v>1896</v>
      </c>
      <c r="U321" s="116">
        <v>1934</v>
      </c>
      <c r="V321" s="55">
        <v>1054</v>
      </c>
      <c r="W321" s="116">
        <v>1117</v>
      </c>
      <c r="X321" s="55">
        <v>930</v>
      </c>
      <c r="Y321" s="116">
        <v>989</v>
      </c>
      <c r="Z321" s="70" t="s">
        <v>189</v>
      </c>
    </row>
    <row r="322" spans="1:26" x14ac:dyDescent="0.25">
      <c r="A322" s="50" t="s">
        <v>13</v>
      </c>
      <c r="B322" s="52">
        <v>2965</v>
      </c>
      <c r="C322" s="115">
        <v>3143</v>
      </c>
      <c r="D322" s="52">
        <v>2521</v>
      </c>
      <c r="E322" s="115">
        <v>2647</v>
      </c>
      <c r="F322" s="52">
        <v>1925</v>
      </c>
      <c r="G322" s="115">
        <v>2098</v>
      </c>
      <c r="H322" s="52">
        <v>936</v>
      </c>
      <c r="I322" s="115">
        <v>1019</v>
      </c>
      <c r="J322" s="52">
        <v>752</v>
      </c>
      <c r="K322" s="115">
        <v>817</v>
      </c>
      <c r="L322" s="69" t="s">
        <v>181</v>
      </c>
      <c r="O322" s="50" t="s">
        <v>13</v>
      </c>
      <c r="P322" s="52">
        <v>3143</v>
      </c>
      <c r="Q322" s="115">
        <v>3457</v>
      </c>
      <c r="R322" s="52">
        <v>2647</v>
      </c>
      <c r="S322" s="115">
        <v>2885</v>
      </c>
      <c r="T322" s="52">
        <v>2098</v>
      </c>
      <c r="U322" s="115">
        <v>2308</v>
      </c>
      <c r="V322" s="52">
        <v>1019</v>
      </c>
      <c r="W322" s="115">
        <v>1150</v>
      </c>
      <c r="X322" s="52">
        <v>817</v>
      </c>
      <c r="Y322" s="115">
        <v>934</v>
      </c>
      <c r="Z322" s="69" t="s">
        <v>190</v>
      </c>
    </row>
    <row r="323" spans="1:26" x14ac:dyDescent="0.25">
      <c r="A323" s="60" t="s">
        <v>45</v>
      </c>
      <c r="B323" s="65">
        <v>2840</v>
      </c>
      <c r="C323" s="117">
        <v>3019</v>
      </c>
      <c r="D323" s="65">
        <v>2371</v>
      </c>
      <c r="E323" s="117">
        <v>2520</v>
      </c>
      <c r="F323" s="65">
        <v>1763</v>
      </c>
      <c r="G323" s="117">
        <v>1917</v>
      </c>
      <c r="H323" s="65">
        <v>919</v>
      </c>
      <c r="I323" s="117">
        <v>995</v>
      </c>
      <c r="J323" s="65">
        <v>865</v>
      </c>
      <c r="K323" s="117">
        <v>953</v>
      </c>
      <c r="L323" s="71" t="s">
        <v>182</v>
      </c>
      <c r="O323" s="60" t="s">
        <v>45</v>
      </c>
      <c r="P323" s="65">
        <v>3019</v>
      </c>
      <c r="Q323" s="117">
        <v>3245</v>
      </c>
      <c r="R323" s="65">
        <v>2521</v>
      </c>
      <c r="S323" s="117">
        <v>2696</v>
      </c>
      <c r="T323" s="65">
        <v>1917</v>
      </c>
      <c r="U323" s="117">
        <v>2076</v>
      </c>
      <c r="V323" s="65">
        <v>995</v>
      </c>
      <c r="W323" s="117">
        <v>1110</v>
      </c>
      <c r="X323" s="65">
        <v>953</v>
      </c>
      <c r="Y323" s="117">
        <v>1054</v>
      </c>
      <c r="Z323" s="71" t="s">
        <v>191</v>
      </c>
    </row>
    <row r="324" spans="1:26" s="58" customFormat="1" ht="15.75" x14ac:dyDescent="0.25">
      <c r="A324" s="51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72"/>
      <c r="O324" s="51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72"/>
    </row>
    <row r="325" spans="1:26" s="58" customFormat="1" ht="15.75" x14ac:dyDescent="0.25">
      <c r="A325" s="51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72"/>
      <c r="O325" s="51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72"/>
    </row>
    <row r="326" spans="1:26" s="58" customFormat="1" ht="15.75" x14ac:dyDescent="0.25">
      <c r="A326" s="51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72"/>
      <c r="O326" s="51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72"/>
    </row>
    <row r="327" spans="1:26" ht="18.75" x14ac:dyDescent="0.3">
      <c r="A327" s="182" t="s">
        <v>69</v>
      </c>
      <c r="B327" s="183"/>
      <c r="C327" s="183"/>
      <c r="D327" s="183"/>
      <c r="E327" s="183"/>
      <c r="F327" s="183"/>
      <c r="G327" s="183"/>
      <c r="H327" s="183"/>
      <c r="I327" s="183"/>
      <c r="J327" s="183"/>
      <c r="K327" s="183"/>
      <c r="L327" s="183"/>
      <c r="O327" s="182" t="s">
        <v>70</v>
      </c>
      <c r="P327" s="183"/>
      <c r="Q327" s="183"/>
      <c r="R327" s="183"/>
      <c r="S327" s="183"/>
      <c r="T327" s="183"/>
      <c r="U327" s="183"/>
      <c r="V327" s="183"/>
      <c r="W327" s="183"/>
      <c r="X327" s="183"/>
      <c r="Y327" s="183"/>
      <c r="Z327" s="183"/>
    </row>
    <row r="329" spans="1:26" s="46" customFormat="1" ht="18.75" customHeight="1" x14ac:dyDescent="0.3">
      <c r="A329" s="184" t="s">
        <v>29</v>
      </c>
      <c r="B329" s="184"/>
      <c r="C329" s="184"/>
      <c r="D329" s="184"/>
      <c r="E329" s="184"/>
      <c r="F329" s="184"/>
      <c r="G329" s="184"/>
      <c r="H329" s="184"/>
      <c r="I329" s="184"/>
      <c r="J329" s="7"/>
      <c r="K329" s="7"/>
      <c r="L329" s="185" t="s">
        <v>30</v>
      </c>
      <c r="O329" s="184" t="s">
        <v>29</v>
      </c>
      <c r="P329" s="184"/>
      <c r="Q329" s="184"/>
      <c r="R329" s="184"/>
      <c r="S329" s="184"/>
      <c r="T329" s="184"/>
      <c r="U329" s="184"/>
      <c r="V329" s="184"/>
      <c r="W329" s="184"/>
      <c r="X329" s="7"/>
      <c r="Y329" s="7"/>
      <c r="Z329" s="185" t="s">
        <v>30</v>
      </c>
    </row>
    <row r="330" spans="1:26" s="49" customFormat="1" ht="31.5" customHeight="1" x14ac:dyDescent="0.25">
      <c r="A330" s="53"/>
      <c r="B330" s="186" t="s">
        <v>31</v>
      </c>
      <c r="C330" s="186"/>
      <c r="D330" s="187" t="s">
        <v>36</v>
      </c>
      <c r="E330" s="186"/>
      <c r="F330" s="187" t="s">
        <v>37</v>
      </c>
      <c r="G330" s="186"/>
      <c r="H330" s="187" t="s">
        <v>38</v>
      </c>
      <c r="I330" s="186"/>
      <c r="J330" s="186" t="s">
        <v>32</v>
      </c>
      <c r="K330" s="186"/>
      <c r="L330" s="185"/>
      <c r="O330" s="53"/>
      <c r="P330" s="186" t="s">
        <v>31</v>
      </c>
      <c r="Q330" s="186"/>
      <c r="R330" s="187" t="s">
        <v>36</v>
      </c>
      <c r="S330" s="186"/>
      <c r="T330" s="187" t="s">
        <v>37</v>
      </c>
      <c r="U330" s="186"/>
      <c r="V330" s="187" t="s">
        <v>38</v>
      </c>
      <c r="W330" s="186"/>
      <c r="X330" s="186" t="s">
        <v>32</v>
      </c>
      <c r="Y330" s="186"/>
      <c r="Z330" s="185"/>
    </row>
    <row r="331" spans="1:26" x14ac:dyDescent="0.25">
      <c r="A331" s="54"/>
      <c r="B331" s="54" t="s">
        <v>33</v>
      </c>
      <c r="C331" s="54" t="s">
        <v>34</v>
      </c>
      <c r="D331" s="54" t="s">
        <v>33</v>
      </c>
      <c r="E331" s="54" t="s">
        <v>34</v>
      </c>
      <c r="F331" s="54" t="s">
        <v>33</v>
      </c>
      <c r="G331" s="54" t="s">
        <v>34</v>
      </c>
      <c r="H331" s="54" t="s">
        <v>33</v>
      </c>
      <c r="I331" s="54" t="s">
        <v>34</v>
      </c>
      <c r="J331" s="54" t="s">
        <v>33</v>
      </c>
      <c r="K331" s="54" t="s">
        <v>34</v>
      </c>
      <c r="L331" s="185"/>
      <c r="O331" s="54"/>
      <c r="P331" s="100" t="s">
        <v>7</v>
      </c>
      <c r="Q331" s="100" t="s">
        <v>249</v>
      </c>
      <c r="R331" s="100" t="s">
        <v>7</v>
      </c>
      <c r="S331" s="100" t="s">
        <v>249</v>
      </c>
      <c r="T331" s="100" t="s">
        <v>7</v>
      </c>
      <c r="U331" s="100" t="s">
        <v>249</v>
      </c>
      <c r="V331" s="100" t="s">
        <v>7</v>
      </c>
      <c r="W331" s="100" t="s">
        <v>249</v>
      </c>
      <c r="X331" s="100" t="s">
        <v>7</v>
      </c>
      <c r="Y331" s="100" t="s">
        <v>249</v>
      </c>
      <c r="Z331" s="185"/>
    </row>
    <row r="332" spans="1:26" x14ac:dyDescent="0.25">
      <c r="A332" s="50" t="s">
        <v>14</v>
      </c>
      <c r="B332" s="52">
        <v>2867</v>
      </c>
      <c r="C332" s="115">
        <v>2982</v>
      </c>
      <c r="D332" s="52">
        <v>2210</v>
      </c>
      <c r="E332" s="115">
        <v>2321</v>
      </c>
      <c r="F332" s="52">
        <v>1588</v>
      </c>
      <c r="G332" s="115">
        <v>1667</v>
      </c>
      <c r="H332" s="52">
        <v>761</v>
      </c>
      <c r="I332" s="115">
        <v>818</v>
      </c>
      <c r="J332" s="52">
        <v>651</v>
      </c>
      <c r="K332" s="115">
        <v>746</v>
      </c>
      <c r="L332" s="69" t="s">
        <v>155</v>
      </c>
      <c r="O332" s="50" t="s">
        <v>14</v>
      </c>
      <c r="P332" s="52">
        <v>2982</v>
      </c>
      <c r="Q332" s="115">
        <v>3101</v>
      </c>
      <c r="R332" s="52">
        <v>2321</v>
      </c>
      <c r="S332" s="115">
        <v>2391</v>
      </c>
      <c r="T332" s="52">
        <v>1667</v>
      </c>
      <c r="U332" s="115">
        <v>1750</v>
      </c>
      <c r="V332" s="52">
        <v>818</v>
      </c>
      <c r="W332" s="115">
        <v>899</v>
      </c>
      <c r="X332" s="52">
        <v>746</v>
      </c>
      <c r="Y332" s="115">
        <v>860</v>
      </c>
      <c r="Z332" s="69" t="s">
        <v>165</v>
      </c>
    </row>
    <row r="333" spans="1:26" x14ac:dyDescent="0.25">
      <c r="A333" s="56" t="s">
        <v>15</v>
      </c>
      <c r="B333" s="55">
        <v>3128</v>
      </c>
      <c r="C333" s="116">
        <v>3253</v>
      </c>
      <c r="D333" s="55">
        <v>2405</v>
      </c>
      <c r="E333" s="116">
        <v>2549</v>
      </c>
      <c r="F333" s="55">
        <v>1762</v>
      </c>
      <c r="G333" s="116">
        <v>1868</v>
      </c>
      <c r="H333" s="55">
        <v>1032</v>
      </c>
      <c r="I333" s="116">
        <v>1073</v>
      </c>
      <c r="J333" s="55">
        <v>945</v>
      </c>
      <c r="K333" s="116">
        <v>983</v>
      </c>
      <c r="L333" s="70" t="s">
        <v>156</v>
      </c>
      <c r="O333" s="56" t="s">
        <v>15</v>
      </c>
      <c r="P333" s="55">
        <v>3253</v>
      </c>
      <c r="Q333" s="116">
        <v>3318</v>
      </c>
      <c r="R333" s="55">
        <v>2549</v>
      </c>
      <c r="S333" s="116">
        <v>2625</v>
      </c>
      <c r="T333" s="55">
        <v>1868</v>
      </c>
      <c r="U333" s="116">
        <v>1924</v>
      </c>
      <c r="V333" s="55">
        <v>1073</v>
      </c>
      <c r="W333" s="116">
        <v>1162</v>
      </c>
      <c r="X333" s="55">
        <v>983</v>
      </c>
      <c r="Y333" s="116">
        <v>1056</v>
      </c>
      <c r="Z333" s="70" t="s">
        <v>166</v>
      </c>
    </row>
    <row r="334" spans="1:26" x14ac:dyDescent="0.25">
      <c r="A334" s="50" t="s">
        <v>11</v>
      </c>
      <c r="B334" s="52">
        <v>2642</v>
      </c>
      <c r="C334" s="115">
        <v>2721</v>
      </c>
      <c r="D334" s="52">
        <v>2233</v>
      </c>
      <c r="E334" s="115">
        <v>2345</v>
      </c>
      <c r="F334" s="52">
        <v>1631</v>
      </c>
      <c r="G334" s="115">
        <v>1713</v>
      </c>
      <c r="H334" s="52">
        <v>721</v>
      </c>
      <c r="I334" s="115">
        <v>773</v>
      </c>
      <c r="J334" s="52">
        <v>590</v>
      </c>
      <c r="K334" s="115">
        <v>619</v>
      </c>
      <c r="L334" s="69" t="s">
        <v>157</v>
      </c>
      <c r="O334" s="50" t="s">
        <v>11</v>
      </c>
      <c r="P334" s="52">
        <v>2721</v>
      </c>
      <c r="Q334" s="115">
        <v>2775</v>
      </c>
      <c r="R334" s="52">
        <v>2345</v>
      </c>
      <c r="S334" s="115">
        <v>2415</v>
      </c>
      <c r="T334" s="52">
        <v>1713</v>
      </c>
      <c r="U334" s="115">
        <v>1782</v>
      </c>
      <c r="V334" s="52">
        <v>773</v>
      </c>
      <c r="W334" s="115">
        <v>810</v>
      </c>
      <c r="X334" s="52">
        <v>619</v>
      </c>
      <c r="Y334" s="115">
        <v>697</v>
      </c>
      <c r="Z334" s="69" t="s">
        <v>167</v>
      </c>
    </row>
    <row r="335" spans="1:26" x14ac:dyDescent="0.25">
      <c r="A335" s="56" t="s">
        <v>12</v>
      </c>
      <c r="B335" s="55">
        <v>2523</v>
      </c>
      <c r="C335" s="116">
        <v>2700</v>
      </c>
      <c r="D335" s="55">
        <v>2168</v>
      </c>
      <c r="E335" s="116">
        <v>2298</v>
      </c>
      <c r="F335" s="55">
        <v>1433</v>
      </c>
      <c r="G335" s="116">
        <v>1505</v>
      </c>
      <c r="H335" s="55">
        <v>871</v>
      </c>
      <c r="I335" s="116">
        <v>971</v>
      </c>
      <c r="J335" s="55">
        <v>1024</v>
      </c>
      <c r="K335" s="116">
        <v>1111</v>
      </c>
      <c r="L335" s="70" t="s">
        <v>158</v>
      </c>
      <c r="O335" s="56" t="s">
        <v>12</v>
      </c>
      <c r="P335" s="55">
        <v>2700</v>
      </c>
      <c r="Q335" s="116">
        <v>2781</v>
      </c>
      <c r="R335" s="55">
        <v>2298</v>
      </c>
      <c r="S335" s="116">
        <v>2413</v>
      </c>
      <c r="T335" s="55">
        <v>1505</v>
      </c>
      <c r="U335" s="116">
        <v>1610</v>
      </c>
      <c r="V335" s="55">
        <v>971</v>
      </c>
      <c r="W335" s="116">
        <v>1180</v>
      </c>
      <c r="X335" s="55">
        <v>1111</v>
      </c>
      <c r="Y335" s="116">
        <v>1346</v>
      </c>
      <c r="Z335" s="70" t="s">
        <v>168</v>
      </c>
    </row>
    <row r="336" spans="1:26" x14ac:dyDescent="0.25">
      <c r="A336" s="50" t="s">
        <v>10</v>
      </c>
      <c r="B336" s="52">
        <v>2687</v>
      </c>
      <c r="C336" s="115">
        <v>2768</v>
      </c>
      <c r="D336" s="52">
        <v>2263</v>
      </c>
      <c r="E336" s="115">
        <v>2354</v>
      </c>
      <c r="F336" s="52">
        <v>1566</v>
      </c>
      <c r="G336" s="115">
        <v>1660</v>
      </c>
      <c r="H336" s="52">
        <v>700</v>
      </c>
      <c r="I336" s="115">
        <v>745</v>
      </c>
      <c r="J336" s="52">
        <v>662</v>
      </c>
      <c r="K336" s="115">
        <v>738</v>
      </c>
      <c r="L336" s="69" t="s">
        <v>159</v>
      </c>
      <c r="O336" s="50" t="s">
        <v>10</v>
      </c>
      <c r="P336" s="52">
        <v>2768</v>
      </c>
      <c r="Q336" s="115">
        <v>2851</v>
      </c>
      <c r="R336" s="52">
        <v>2354</v>
      </c>
      <c r="S336" s="115">
        <v>2472</v>
      </c>
      <c r="T336" s="52">
        <v>1660</v>
      </c>
      <c r="U336" s="115">
        <v>1760</v>
      </c>
      <c r="V336" s="52">
        <v>745</v>
      </c>
      <c r="W336" s="115">
        <v>809</v>
      </c>
      <c r="X336" s="52">
        <v>738</v>
      </c>
      <c r="Y336" s="115">
        <v>871</v>
      </c>
      <c r="Z336" s="69" t="s">
        <v>169</v>
      </c>
    </row>
    <row r="337" spans="1:26" x14ac:dyDescent="0.25">
      <c r="A337" s="56" t="s">
        <v>17</v>
      </c>
      <c r="B337" s="55">
        <v>1604</v>
      </c>
      <c r="C337" s="116">
        <v>1636</v>
      </c>
      <c r="D337" s="55">
        <v>1350</v>
      </c>
      <c r="E337" s="116">
        <v>1404</v>
      </c>
      <c r="F337" s="55">
        <v>960</v>
      </c>
      <c r="G337" s="116">
        <v>1018</v>
      </c>
      <c r="H337" s="55">
        <v>698</v>
      </c>
      <c r="I337" s="116">
        <v>708</v>
      </c>
      <c r="J337" s="55">
        <v>623</v>
      </c>
      <c r="K337" s="116">
        <v>637</v>
      </c>
      <c r="L337" s="70" t="s">
        <v>160</v>
      </c>
      <c r="O337" s="56" t="s">
        <v>17</v>
      </c>
      <c r="P337" s="55">
        <v>1636</v>
      </c>
      <c r="Q337" s="116">
        <v>1685</v>
      </c>
      <c r="R337" s="55">
        <v>1404</v>
      </c>
      <c r="S337" s="116">
        <v>1474</v>
      </c>
      <c r="T337" s="55">
        <v>1018</v>
      </c>
      <c r="U337" s="116">
        <v>1110</v>
      </c>
      <c r="V337" s="55">
        <v>708</v>
      </c>
      <c r="W337" s="116">
        <v>736</v>
      </c>
      <c r="X337" s="55">
        <v>637</v>
      </c>
      <c r="Y337" s="116">
        <v>707</v>
      </c>
      <c r="Z337" s="70" t="s">
        <v>170</v>
      </c>
    </row>
    <row r="338" spans="1:26" x14ac:dyDescent="0.25">
      <c r="A338" s="50" t="s">
        <v>18</v>
      </c>
      <c r="B338" s="52">
        <v>2691</v>
      </c>
      <c r="C338" s="115">
        <v>2799</v>
      </c>
      <c r="D338" s="52">
        <v>1918</v>
      </c>
      <c r="E338" s="115">
        <v>1976</v>
      </c>
      <c r="F338" s="52">
        <v>1116</v>
      </c>
      <c r="G338" s="115">
        <v>1149</v>
      </c>
      <c r="H338" s="52">
        <v>754</v>
      </c>
      <c r="I338" s="115">
        <v>719</v>
      </c>
      <c r="J338" s="52">
        <v>621</v>
      </c>
      <c r="K338" s="115">
        <v>710</v>
      </c>
      <c r="L338" s="69" t="s">
        <v>161</v>
      </c>
      <c r="O338" s="50" t="s">
        <v>18</v>
      </c>
      <c r="P338" s="52">
        <v>2799</v>
      </c>
      <c r="Q338" s="115">
        <v>2827</v>
      </c>
      <c r="R338" s="52">
        <v>1976</v>
      </c>
      <c r="S338" s="115">
        <v>2075</v>
      </c>
      <c r="T338" s="52">
        <v>1149</v>
      </c>
      <c r="U338" s="115">
        <v>1183</v>
      </c>
      <c r="V338" s="52">
        <v>719</v>
      </c>
      <c r="W338" s="115">
        <v>746</v>
      </c>
      <c r="X338" s="52">
        <v>710</v>
      </c>
      <c r="Y338" s="115">
        <v>731</v>
      </c>
      <c r="Z338" s="69" t="s">
        <v>171</v>
      </c>
    </row>
    <row r="339" spans="1:26" x14ac:dyDescent="0.25">
      <c r="A339" s="56" t="s">
        <v>16</v>
      </c>
      <c r="B339" s="55">
        <v>1996</v>
      </c>
      <c r="C339" s="116">
        <v>2116</v>
      </c>
      <c r="D339" s="55">
        <v>1643</v>
      </c>
      <c r="E339" s="116">
        <v>1774</v>
      </c>
      <c r="F339" s="55">
        <v>1252</v>
      </c>
      <c r="G339" s="116">
        <v>1352</v>
      </c>
      <c r="H339" s="55">
        <v>825</v>
      </c>
      <c r="I339" s="116">
        <v>881</v>
      </c>
      <c r="J339" s="55">
        <v>740</v>
      </c>
      <c r="K339" s="116">
        <v>729</v>
      </c>
      <c r="L339" s="70" t="s">
        <v>162</v>
      </c>
      <c r="O339" s="56" t="s">
        <v>16</v>
      </c>
      <c r="P339" s="55">
        <v>2116</v>
      </c>
      <c r="Q339" s="116">
        <v>2179</v>
      </c>
      <c r="R339" s="55">
        <v>1774</v>
      </c>
      <c r="S339" s="116">
        <v>1845</v>
      </c>
      <c r="T339" s="55">
        <v>1352</v>
      </c>
      <c r="U339" s="116">
        <v>1366</v>
      </c>
      <c r="V339" s="55">
        <v>881</v>
      </c>
      <c r="W339" s="116">
        <v>923</v>
      </c>
      <c r="X339" s="55">
        <v>729</v>
      </c>
      <c r="Y339" s="116">
        <v>750</v>
      </c>
      <c r="Z339" s="70" t="s">
        <v>167</v>
      </c>
    </row>
    <row r="340" spans="1:26" x14ac:dyDescent="0.25">
      <c r="A340" s="50" t="s">
        <v>13</v>
      </c>
      <c r="B340" s="52">
        <v>2561</v>
      </c>
      <c r="C340" s="115">
        <v>2689</v>
      </c>
      <c r="D340" s="52">
        <v>2194</v>
      </c>
      <c r="E340" s="115">
        <v>2326</v>
      </c>
      <c r="F340" s="52">
        <v>1579</v>
      </c>
      <c r="G340" s="115">
        <v>1705</v>
      </c>
      <c r="H340" s="52">
        <v>796</v>
      </c>
      <c r="I340" s="115">
        <v>888</v>
      </c>
      <c r="J340" s="52">
        <v>564</v>
      </c>
      <c r="K340" s="115">
        <v>693</v>
      </c>
      <c r="L340" s="69" t="s">
        <v>163</v>
      </c>
      <c r="O340" s="50" t="s">
        <v>13</v>
      </c>
      <c r="P340" s="52">
        <v>2689</v>
      </c>
      <c r="Q340" s="115">
        <v>2743</v>
      </c>
      <c r="R340" s="52">
        <v>2326</v>
      </c>
      <c r="S340" s="115">
        <v>2419</v>
      </c>
      <c r="T340" s="52">
        <v>1705</v>
      </c>
      <c r="U340" s="115">
        <v>1773</v>
      </c>
      <c r="V340" s="52">
        <v>888</v>
      </c>
      <c r="W340" s="115">
        <v>932</v>
      </c>
      <c r="X340" s="52">
        <v>693</v>
      </c>
      <c r="Y340" s="115">
        <v>734</v>
      </c>
      <c r="Z340" s="69" t="s">
        <v>172</v>
      </c>
    </row>
    <row r="341" spans="1:26" x14ac:dyDescent="0.25">
      <c r="A341" s="60" t="s">
        <v>45</v>
      </c>
      <c r="B341" s="65">
        <v>2522</v>
      </c>
      <c r="C341" s="117">
        <v>2629</v>
      </c>
      <c r="D341" s="65">
        <v>2043</v>
      </c>
      <c r="E341" s="117">
        <v>2150</v>
      </c>
      <c r="F341" s="65">
        <v>1432</v>
      </c>
      <c r="G341" s="117">
        <v>1515</v>
      </c>
      <c r="H341" s="65">
        <v>795</v>
      </c>
      <c r="I341" s="117">
        <v>842</v>
      </c>
      <c r="J341" s="65">
        <v>713</v>
      </c>
      <c r="K341" s="117">
        <v>774</v>
      </c>
      <c r="L341" s="71" t="s">
        <v>164</v>
      </c>
      <c r="O341" s="60" t="s">
        <v>45</v>
      </c>
      <c r="P341" s="65">
        <v>2629</v>
      </c>
      <c r="Q341" s="117">
        <v>2696</v>
      </c>
      <c r="R341" s="65">
        <v>2150</v>
      </c>
      <c r="S341" s="117">
        <v>2237</v>
      </c>
      <c r="T341" s="65">
        <v>1515</v>
      </c>
      <c r="U341" s="117">
        <v>1584</v>
      </c>
      <c r="V341" s="65">
        <v>842</v>
      </c>
      <c r="W341" s="117">
        <v>911</v>
      </c>
      <c r="X341" s="65">
        <v>774</v>
      </c>
      <c r="Y341" s="117">
        <v>861</v>
      </c>
      <c r="Z341" s="71" t="s">
        <v>173</v>
      </c>
    </row>
    <row r="342" spans="1:26" s="58" customFormat="1" ht="15.75" x14ac:dyDescent="0.25">
      <c r="A342" s="51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72"/>
      <c r="O342" s="51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72"/>
    </row>
    <row r="343" spans="1:26" s="46" customFormat="1" x14ac:dyDescent="0.25">
      <c r="A343" s="61"/>
      <c r="L343" s="73"/>
      <c r="O343" s="63"/>
      <c r="Z343" s="73"/>
    </row>
    <row r="344" spans="1:26" x14ac:dyDescent="0.25">
      <c r="A344" s="47" t="s">
        <v>300</v>
      </c>
      <c r="B344" s="46"/>
      <c r="C344" s="46"/>
      <c r="D344" s="46"/>
      <c r="L344"/>
      <c r="O344"/>
      <c r="Z344"/>
    </row>
    <row r="345" spans="1:26" s="48" customFormat="1" x14ac:dyDescent="0.25">
      <c r="A345" s="47" t="s">
        <v>303</v>
      </c>
      <c r="B345" s="47"/>
      <c r="L345" s="77"/>
      <c r="Z345" s="77"/>
    </row>
    <row r="346" spans="1:26" x14ac:dyDescent="0.25">
      <c r="A346" s="47"/>
      <c r="B346" s="16"/>
    </row>
    <row r="347" spans="1:26" x14ac:dyDescent="0.25">
      <c r="A347" s="39" t="s">
        <v>28</v>
      </c>
    </row>
    <row r="348" spans="1:26" x14ac:dyDescent="0.25">
      <c r="A348" s="62" t="s">
        <v>8</v>
      </c>
      <c r="B348" s="21"/>
    </row>
    <row r="349" spans="1:26" x14ac:dyDescent="0.25">
      <c r="A349" s="62" t="s">
        <v>75</v>
      </c>
    </row>
  </sheetData>
  <mergeCells count="304">
    <mergeCell ref="A13:L13"/>
    <mergeCell ref="O13:Z13"/>
    <mergeCell ref="A15:I15"/>
    <mergeCell ref="L15:L17"/>
    <mergeCell ref="O15:W15"/>
    <mergeCell ref="Z15:Z17"/>
    <mergeCell ref="B16:C16"/>
    <mergeCell ref="D16:E16"/>
    <mergeCell ref="F16:G16"/>
    <mergeCell ref="H16:I16"/>
    <mergeCell ref="J16:K16"/>
    <mergeCell ref="P16:Q16"/>
    <mergeCell ref="R16:S16"/>
    <mergeCell ref="T16:U16"/>
    <mergeCell ref="V16:W16"/>
    <mergeCell ref="X16:Y16"/>
    <mergeCell ref="O64:Z64"/>
    <mergeCell ref="O66:W66"/>
    <mergeCell ref="Z66:Z68"/>
    <mergeCell ref="P67:Q67"/>
    <mergeCell ref="R67:S67"/>
    <mergeCell ref="T67:U67"/>
    <mergeCell ref="V67:W67"/>
    <mergeCell ref="X67:Y67"/>
    <mergeCell ref="A64:L64"/>
    <mergeCell ref="A66:I66"/>
    <mergeCell ref="L66:L68"/>
    <mergeCell ref="B67:C67"/>
    <mergeCell ref="D67:E67"/>
    <mergeCell ref="F67:G67"/>
    <mergeCell ref="H67:I67"/>
    <mergeCell ref="J67:K67"/>
    <mergeCell ref="A81:L81"/>
    <mergeCell ref="O81:Z81"/>
    <mergeCell ref="A83:I83"/>
    <mergeCell ref="L83:L85"/>
    <mergeCell ref="O83:W83"/>
    <mergeCell ref="Z83:Z85"/>
    <mergeCell ref="B84:C84"/>
    <mergeCell ref="D84:E84"/>
    <mergeCell ref="F84:G84"/>
    <mergeCell ref="H84:I84"/>
    <mergeCell ref="J84:K84"/>
    <mergeCell ref="P84:Q84"/>
    <mergeCell ref="R84:S84"/>
    <mergeCell ref="T84:U84"/>
    <mergeCell ref="V84:W84"/>
    <mergeCell ref="X84:Y84"/>
    <mergeCell ref="A98:L98"/>
    <mergeCell ref="O98:Z98"/>
    <mergeCell ref="A100:I100"/>
    <mergeCell ref="L100:L102"/>
    <mergeCell ref="O100:W100"/>
    <mergeCell ref="Z100:Z102"/>
    <mergeCell ref="B101:C101"/>
    <mergeCell ref="D101:E101"/>
    <mergeCell ref="F101:G101"/>
    <mergeCell ref="H101:I101"/>
    <mergeCell ref="J101:K101"/>
    <mergeCell ref="P101:Q101"/>
    <mergeCell ref="R101:S101"/>
    <mergeCell ref="T101:U101"/>
    <mergeCell ref="V101:W101"/>
    <mergeCell ref="X101:Y101"/>
    <mergeCell ref="O115:Z115"/>
    <mergeCell ref="O117:W117"/>
    <mergeCell ref="Z117:Z119"/>
    <mergeCell ref="P118:Q118"/>
    <mergeCell ref="R118:S118"/>
    <mergeCell ref="T118:U118"/>
    <mergeCell ref="V118:W118"/>
    <mergeCell ref="X118:Y118"/>
    <mergeCell ref="A115:L115"/>
    <mergeCell ref="A117:I117"/>
    <mergeCell ref="H118:I118"/>
    <mergeCell ref="L117:L119"/>
    <mergeCell ref="B118:C118"/>
    <mergeCell ref="D118:E118"/>
    <mergeCell ref="F118:G118"/>
    <mergeCell ref="J118:K118"/>
    <mergeCell ref="J136:K136"/>
    <mergeCell ref="P136:Q136"/>
    <mergeCell ref="R136:S136"/>
    <mergeCell ref="T136:U136"/>
    <mergeCell ref="V136:W136"/>
    <mergeCell ref="X136:Y136"/>
    <mergeCell ref="A133:L133"/>
    <mergeCell ref="O133:Z133"/>
    <mergeCell ref="A135:I135"/>
    <mergeCell ref="L135:L137"/>
    <mergeCell ref="O135:W135"/>
    <mergeCell ref="Z135:Z137"/>
    <mergeCell ref="B136:C136"/>
    <mergeCell ref="D136:E136"/>
    <mergeCell ref="F136:G136"/>
    <mergeCell ref="H136:I136"/>
    <mergeCell ref="J154:K154"/>
    <mergeCell ref="P154:Q154"/>
    <mergeCell ref="R154:S154"/>
    <mergeCell ref="T154:U154"/>
    <mergeCell ref="V154:W154"/>
    <mergeCell ref="X154:Y154"/>
    <mergeCell ref="A151:L151"/>
    <mergeCell ref="O151:Z151"/>
    <mergeCell ref="A153:I153"/>
    <mergeCell ref="L153:L155"/>
    <mergeCell ref="O153:W153"/>
    <mergeCell ref="Z153:Z155"/>
    <mergeCell ref="B154:C154"/>
    <mergeCell ref="D154:E154"/>
    <mergeCell ref="F154:G154"/>
    <mergeCell ref="H154:I154"/>
    <mergeCell ref="J171:K171"/>
    <mergeCell ref="P171:Q171"/>
    <mergeCell ref="R171:S171"/>
    <mergeCell ref="T171:U171"/>
    <mergeCell ref="V171:W171"/>
    <mergeCell ref="X171:Y171"/>
    <mergeCell ref="A168:L168"/>
    <mergeCell ref="O168:Z168"/>
    <mergeCell ref="A170:I170"/>
    <mergeCell ref="L170:L172"/>
    <mergeCell ref="O170:W170"/>
    <mergeCell ref="Z170:Z172"/>
    <mergeCell ref="B171:C171"/>
    <mergeCell ref="D171:E171"/>
    <mergeCell ref="F171:G171"/>
    <mergeCell ref="H171:I171"/>
    <mergeCell ref="J189:K189"/>
    <mergeCell ref="P189:Q189"/>
    <mergeCell ref="R189:S189"/>
    <mergeCell ref="T189:U189"/>
    <mergeCell ref="V189:W189"/>
    <mergeCell ref="X189:Y189"/>
    <mergeCell ref="A186:L186"/>
    <mergeCell ref="O186:Z186"/>
    <mergeCell ref="A188:I188"/>
    <mergeCell ref="L188:L190"/>
    <mergeCell ref="O188:W188"/>
    <mergeCell ref="Z188:Z190"/>
    <mergeCell ref="B189:C189"/>
    <mergeCell ref="D189:E189"/>
    <mergeCell ref="F189:G189"/>
    <mergeCell ref="H189:I189"/>
    <mergeCell ref="J207:K207"/>
    <mergeCell ref="P207:Q207"/>
    <mergeCell ref="R207:S207"/>
    <mergeCell ref="T207:U207"/>
    <mergeCell ref="V207:W207"/>
    <mergeCell ref="X207:Y207"/>
    <mergeCell ref="A204:L204"/>
    <mergeCell ref="O204:Z204"/>
    <mergeCell ref="A206:I206"/>
    <mergeCell ref="L206:L208"/>
    <mergeCell ref="O206:W206"/>
    <mergeCell ref="Z206:Z208"/>
    <mergeCell ref="B207:C207"/>
    <mergeCell ref="D207:E207"/>
    <mergeCell ref="F207:G207"/>
    <mergeCell ref="H207:I207"/>
    <mergeCell ref="J224:K224"/>
    <mergeCell ref="P224:Q224"/>
    <mergeCell ref="R224:S224"/>
    <mergeCell ref="T224:U224"/>
    <mergeCell ref="V224:W224"/>
    <mergeCell ref="X224:Y224"/>
    <mergeCell ref="A221:L221"/>
    <mergeCell ref="O221:Z221"/>
    <mergeCell ref="A223:I223"/>
    <mergeCell ref="L223:L225"/>
    <mergeCell ref="O223:W223"/>
    <mergeCell ref="Z223:Z225"/>
    <mergeCell ref="B224:C224"/>
    <mergeCell ref="D224:E224"/>
    <mergeCell ref="F224:G224"/>
    <mergeCell ref="H224:I224"/>
    <mergeCell ref="J242:K242"/>
    <mergeCell ref="P242:Q242"/>
    <mergeCell ref="R242:S242"/>
    <mergeCell ref="T242:U242"/>
    <mergeCell ref="V242:W242"/>
    <mergeCell ref="X242:Y242"/>
    <mergeCell ref="A239:L239"/>
    <mergeCell ref="O239:Z239"/>
    <mergeCell ref="A241:I241"/>
    <mergeCell ref="L241:L243"/>
    <mergeCell ref="O241:W241"/>
    <mergeCell ref="Z241:Z243"/>
    <mergeCell ref="B242:C242"/>
    <mergeCell ref="D242:E242"/>
    <mergeCell ref="F242:G242"/>
    <mergeCell ref="H242:I242"/>
    <mergeCell ref="J259:K259"/>
    <mergeCell ref="P259:Q259"/>
    <mergeCell ref="R259:S259"/>
    <mergeCell ref="T259:U259"/>
    <mergeCell ref="V259:W259"/>
    <mergeCell ref="X259:Y259"/>
    <mergeCell ref="A256:L256"/>
    <mergeCell ref="O256:Z256"/>
    <mergeCell ref="A258:I258"/>
    <mergeCell ref="L258:L260"/>
    <mergeCell ref="O258:W258"/>
    <mergeCell ref="Z258:Z260"/>
    <mergeCell ref="B259:C259"/>
    <mergeCell ref="D259:E259"/>
    <mergeCell ref="F259:G259"/>
    <mergeCell ref="H259:I259"/>
    <mergeCell ref="J277:K277"/>
    <mergeCell ref="P277:Q277"/>
    <mergeCell ref="R277:S277"/>
    <mergeCell ref="T277:U277"/>
    <mergeCell ref="V277:W277"/>
    <mergeCell ref="X277:Y277"/>
    <mergeCell ref="A274:L274"/>
    <mergeCell ref="O274:Z274"/>
    <mergeCell ref="A276:I276"/>
    <mergeCell ref="L276:L278"/>
    <mergeCell ref="O276:W276"/>
    <mergeCell ref="Z276:Z278"/>
    <mergeCell ref="B277:C277"/>
    <mergeCell ref="D277:E277"/>
    <mergeCell ref="F277:G277"/>
    <mergeCell ref="H277:I277"/>
    <mergeCell ref="J295:K295"/>
    <mergeCell ref="P295:Q295"/>
    <mergeCell ref="R295:S295"/>
    <mergeCell ref="T295:U295"/>
    <mergeCell ref="V295:W295"/>
    <mergeCell ref="X295:Y295"/>
    <mergeCell ref="A292:L292"/>
    <mergeCell ref="O292:Z292"/>
    <mergeCell ref="A294:I294"/>
    <mergeCell ref="L294:L296"/>
    <mergeCell ref="O294:W294"/>
    <mergeCell ref="Z294:Z296"/>
    <mergeCell ref="B295:C295"/>
    <mergeCell ref="D295:E295"/>
    <mergeCell ref="F295:G295"/>
    <mergeCell ref="H295:I295"/>
    <mergeCell ref="J312:K312"/>
    <mergeCell ref="P312:Q312"/>
    <mergeCell ref="R312:S312"/>
    <mergeCell ref="T312:U312"/>
    <mergeCell ref="V312:W312"/>
    <mergeCell ref="X312:Y312"/>
    <mergeCell ref="A309:L309"/>
    <mergeCell ref="O309:Z309"/>
    <mergeCell ref="A311:I311"/>
    <mergeCell ref="L311:L313"/>
    <mergeCell ref="O311:W311"/>
    <mergeCell ref="Z311:Z313"/>
    <mergeCell ref="B312:C312"/>
    <mergeCell ref="D312:E312"/>
    <mergeCell ref="F312:G312"/>
    <mergeCell ref="H312:I312"/>
    <mergeCell ref="J330:K330"/>
    <mergeCell ref="P330:Q330"/>
    <mergeCell ref="R330:S330"/>
    <mergeCell ref="T330:U330"/>
    <mergeCell ref="V330:W330"/>
    <mergeCell ref="X330:Y330"/>
    <mergeCell ref="A327:L327"/>
    <mergeCell ref="O327:Z327"/>
    <mergeCell ref="A329:I329"/>
    <mergeCell ref="L329:L331"/>
    <mergeCell ref="O329:W329"/>
    <mergeCell ref="Z329:Z331"/>
    <mergeCell ref="B330:C330"/>
    <mergeCell ref="D330:E330"/>
    <mergeCell ref="F330:G330"/>
    <mergeCell ref="H330:I330"/>
    <mergeCell ref="A47:L47"/>
    <mergeCell ref="O47:Z47"/>
    <mergeCell ref="A49:I49"/>
    <mergeCell ref="L49:L51"/>
    <mergeCell ref="O49:W49"/>
    <mergeCell ref="Z49:Z51"/>
    <mergeCell ref="B50:C50"/>
    <mergeCell ref="D50:E50"/>
    <mergeCell ref="F50:G50"/>
    <mergeCell ref="H50:I50"/>
    <mergeCell ref="J50:K50"/>
    <mergeCell ref="P50:Q50"/>
    <mergeCell ref="R50:S50"/>
    <mergeCell ref="T50:U50"/>
    <mergeCell ref="V50:W50"/>
    <mergeCell ref="X50:Y50"/>
    <mergeCell ref="A30:L30"/>
    <mergeCell ref="O30:Z30"/>
    <mergeCell ref="A32:I32"/>
    <mergeCell ref="L32:L34"/>
    <mergeCell ref="O32:W32"/>
    <mergeCell ref="Z32:Z34"/>
    <mergeCell ref="B33:C33"/>
    <mergeCell ref="D33:E33"/>
    <mergeCell ref="F33:G33"/>
    <mergeCell ref="H33:I33"/>
    <mergeCell ref="J33:K33"/>
    <mergeCell ref="P33:Q33"/>
    <mergeCell ref="R33:S33"/>
    <mergeCell ref="T33:U33"/>
    <mergeCell ref="V33:W33"/>
    <mergeCell ref="X33:Y33"/>
  </mergeCells>
  <hyperlinks>
    <hyperlink ref="D5" r:id="rId1"/>
    <hyperlink ref="D6" r:id="rId2"/>
    <hyperlink ref="H10" location="Report_2015" display="Report_2015"/>
    <hyperlink ref="I10" location="Report_2014" display="Report_2014"/>
    <hyperlink ref="J10" location="Report_2013" display="Report_2013"/>
    <hyperlink ref="K10" location="Report_2012" display="Report_2012"/>
    <hyperlink ref="L10" location="Report_2011" display="Report_2011"/>
    <hyperlink ref="M10" location="Report_2010" display="Report_2010"/>
    <hyperlink ref="N10" location="Report_2009" display="Report_2009"/>
    <hyperlink ref="O10" location="Report_2008" display="Report_2008"/>
    <hyperlink ref="P10" location="Report_2007" display="Report_2007"/>
    <hyperlink ref="Q10" location="Report_2006" display="Report_2006"/>
    <hyperlink ref="R10" location="Report_2005" display="Report_2005"/>
    <hyperlink ref="S10" location="Report_2004" display="Report_2004"/>
    <hyperlink ref="T10" location="Report_2003" display="Report_2003"/>
    <hyperlink ref="G10" location="Spring_2016_Report" display="Spring_2016_Report"/>
    <hyperlink ref="F10" location="Spring_2017_Report" display="Spring_2017_Report"/>
    <hyperlink ref="E10" location="Spring_2018_Report" display="Spring_2018_Report"/>
    <hyperlink ref="D10" location="Spring_2019_Report" display="Spring_2019_Report"/>
    <hyperlink ref="C10" location="Spring_2020_Report" display="Spring_2020_Report"/>
    <hyperlink ref="B10" location="'Original Data'!A13" display="'Original Data'!A13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31</vt:i4>
      </vt:variant>
    </vt:vector>
  </HeadingPairs>
  <TitlesOfParts>
    <vt:vector size="36" baseType="lpstr">
      <vt:lpstr>Cropland-Iowa</vt:lpstr>
      <vt:lpstr>Cropland-District</vt:lpstr>
      <vt:lpstr>Pastureland</vt:lpstr>
      <vt:lpstr>Timberland</vt:lpstr>
      <vt:lpstr>Original Data</vt:lpstr>
      <vt:lpstr>Report_2003</vt:lpstr>
      <vt:lpstr>Report_2004</vt:lpstr>
      <vt:lpstr>Report_2005</vt:lpstr>
      <vt:lpstr>Report_2006</vt:lpstr>
      <vt:lpstr>Report_2007</vt:lpstr>
      <vt:lpstr>Report_2008</vt:lpstr>
      <vt:lpstr>Report_2009</vt:lpstr>
      <vt:lpstr>Report_2010</vt:lpstr>
      <vt:lpstr>Report_2011</vt:lpstr>
      <vt:lpstr>Report_2012</vt:lpstr>
      <vt:lpstr>Report_2013</vt:lpstr>
      <vt:lpstr>Report_2014</vt:lpstr>
      <vt:lpstr>Report_2015</vt:lpstr>
      <vt:lpstr>Spring_2003_Report</vt:lpstr>
      <vt:lpstr>Spring_2004_Report</vt:lpstr>
      <vt:lpstr>Spring_2005_Report</vt:lpstr>
      <vt:lpstr>Spring_2006_Report</vt:lpstr>
      <vt:lpstr>Spring_2007_Report</vt:lpstr>
      <vt:lpstr>Spring_2008_Report</vt:lpstr>
      <vt:lpstr>Spring_2009_Report</vt:lpstr>
      <vt:lpstr>Spring_2010_Report</vt:lpstr>
      <vt:lpstr>Spring_2011_Report</vt:lpstr>
      <vt:lpstr>Spring_2012_Report</vt:lpstr>
      <vt:lpstr>Spring_2013_Report</vt:lpstr>
      <vt:lpstr>Spring_2014_Report</vt:lpstr>
      <vt:lpstr>Spring_2015_Report</vt:lpstr>
      <vt:lpstr>Spring_2016_Report</vt:lpstr>
      <vt:lpstr>Spring_2017_Report</vt:lpstr>
      <vt:lpstr>Spring_2018_Report</vt:lpstr>
      <vt:lpstr>Spring_2019_Report</vt:lpstr>
      <vt:lpstr>Spring_2020_Report</vt:lpstr>
    </vt:vector>
  </TitlesOfParts>
  <Company>ISU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Wendong</dc:creator>
  <cp:lastModifiedBy>Zhang, Wendong</cp:lastModifiedBy>
  <dcterms:created xsi:type="dcterms:W3CDTF">2015-11-17T16:15:30Z</dcterms:created>
  <dcterms:modified xsi:type="dcterms:W3CDTF">2021-12-13T03:14:36Z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